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15600" windowHeight="8940" activeTab="1"/>
  </bookViews>
  <sheets>
    <sheet name="Toelichting" sheetId="7" r:id="rId1"/>
    <sheet name="Hollandse en zeeuwse kust" sheetId="6" r:id="rId2"/>
    <sheet name="Getijverloop" sheetId="8" r:id="rId3"/>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9" i="6" l="1"/>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D358" i="6"/>
  <c r="D359" i="6"/>
  <c r="D360" i="6"/>
  <c r="D361" i="6"/>
  <c r="D362" i="6"/>
  <c r="D363" i="6"/>
  <c r="D364" i="6"/>
  <c r="D365" i="6"/>
  <c r="D366" i="6"/>
  <c r="D367" i="6"/>
  <c r="D368" i="6"/>
  <c r="D369" i="6"/>
  <c r="D370" i="6"/>
  <c r="D371" i="6"/>
  <c r="D372" i="6"/>
  <c r="D373" i="6"/>
  <c r="D374" i="6"/>
  <c r="D375" i="6"/>
  <c r="D376" i="6"/>
  <c r="D377" i="6"/>
  <c r="D378" i="6"/>
  <c r="D379" i="6"/>
  <c r="D380" i="6"/>
  <c r="D381" i="6"/>
  <c r="D382" i="6"/>
  <c r="D383" i="6"/>
  <c r="D384" i="6"/>
  <c r="D385" i="6"/>
  <c r="D386" i="6"/>
  <c r="D387" i="6"/>
  <c r="D388" i="6"/>
  <c r="D389" i="6"/>
  <c r="D390" i="6"/>
  <c r="D391" i="6"/>
  <c r="D392" i="6"/>
  <c r="D393" i="6"/>
  <c r="D394" i="6"/>
  <c r="D395" i="6"/>
  <c r="D396" i="6"/>
  <c r="D397" i="6"/>
  <c r="D398" i="6"/>
  <c r="D399" i="6"/>
  <c r="D400" i="6"/>
  <c r="D401" i="6"/>
  <c r="D402" i="6"/>
  <c r="D403" i="6"/>
  <c r="D404" i="6"/>
  <c r="D405" i="6"/>
  <c r="D406" i="6"/>
  <c r="D407" i="6"/>
  <c r="D408" i="6"/>
  <c r="D409" i="6"/>
  <c r="D410" i="6"/>
  <c r="D411" i="6"/>
  <c r="D412" i="6"/>
  <c r="D413" i="6"/>
  <c r="D414" i="6"/>
  <c r="D415" i="6"/>
  <c r="D416" i="6"/>
  <c r="D417" i="6"/>
  <c r="D418" i="6"/>
  <c r="D419" i="6"/>
  <c r="D420" i="6"/>
  <c r="D421" i="6"/>
  <c r="D422" i="6"/>
  <c r="D423" i="6"/>
  <c r="D424" i="6"/>
  <c r="D425" i="6"/>
  <c r="D426" i="6"/>
  <c r="D427" i="6"/>
  <c r="D428" i="6"/>
  <c r="D429" i="6"/>
  <c r="D430" i="6"/>
  <c r="D431" i="6"/>
  <c r="D432" i="6"/>
  <c r="D433" i="6"/>
  <c r="D434" i="6"/>
  <c r="D435" i="6"/>
  <c r="D436" i="6"/>
  <c r="D437" i="6"/>
  <c r="D438" i="6"/>
  <c r="D439" i="6"/>
  <c r="D440" i="6"/>
  <c r="D441" i="6"/>
  <c r="D442" i="6"/>
  <c r="D443" i="6"/>
  <c r="D444" i="6"/>
  <c r="D445" i="6"/>
  <c r="D446" i="6"/>
  <c r="D447" i="6"/>
  <c r="D448" i="6"/>
  <c r="D449" i="6"/>
  <c r="D450" i="6"/>
  <c r="D451" i="6"/>
  <c r="D452" i="6"/>
  <c r="D453" i="6"/>
  <c r="D454" i="6"/>
  <c r="D455" i="6"/>
  <c r="D456" i="6"/>
  <c r="D457" i="6"/>
  <c r="D458" i="6"/>
  <c r="D459" i="6"/>
  <c r="D460" i="6"/>
  <c r="D461" i="6"/>
  <c r="D462" i="6"/>
  <c r="D463" i="6"/>
  <c r="D464" i="6"/>
  <c r="D465" i="6"/>
  <c r="D466" i="6"/>
  <c r="D467" i="6"/>
  <c r="D468" i="6"/>
  <c r="D469" i="6"/>
  <c r="D470" i="6"/>
  <c r="D471" i="6"/>
  <c r="D472" i="6"/>
  <c r="D473" i="6"/>
  <c r="D474" i="6"/>
  <c r="D475" i="6"/>
  <c r="D476" i="6"/>
  <c r="D477" i="6"/>
  <c r="D478" i="6"/>
  <c r="D479" i="6"/>
  <c r="D480" i="6"/>
  <c r="D481" i="6"/>
  <c r="D482" i="6"/>
  <c r="D483" i="6"/>
  <c r="D484" i="6"/>
  <c r="D485" i="6"/>
  <c r="D486" i="6"/>
  <c r="D487" i="6"/>
  <c r="D488" i="6"/>
  <c r="D489" i="6"/>
  <c r="D490" i="6"/>
  <c r="D491" i="6"/>
  <c r="D492" i="6"/>
  <c r="D493" i="6"/>
  <c r="D494" i="6"/>
  <c r="D495" i="6"/>
  <c r="D496" i="6"/>
  <c r="D497" i="6"/>
  <c r="D498" i="6"/>
  <c r="D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C210" i="6"/>
  <c r="C211" i="6"/>
  <c r="C212" i="6"/>
  <c r="C213" i="6"/>
  <c r="C214" i="6"/>
  <c r="C215" i="6"/>
  <c r="C216" i="6"/>
  <c r="C217" i="6"/>
  <c r="C218" i="6"/>
  <c r="C219" i="6"/>
  <c r="C220" i="6"/>
  <c r="C221" i="6"/>
  <c r="C222" i="6"/>
  <c r="C223" i="6"/>
  <c r="C224" i="6"/>
  <c r="C225" i="6"/>
  <c r="C226" i="6"/>
  <c r="C227" i="6"/>
  <c r="C228" i="6"/>
  <c r="C229" i="6"/>
  <c r="C230" i="6"/>
  <c r="C231" i="6"/>
  <c r="C232" i="6"/>
  <c r="C233" i="6"/>
  <c r="C234" i="6"/>
  <c r="C235" i="6"/>
  <c r="C236" i="6"/>
  <c r="C237" i="6"/>
  <c r="C238" i="6"/>
  <c r="C239" i="6"/>
  <c r="C240" i="6"/>
  <c r="C241" i="6"/>
  <c r="C242" i="6"/>
  <c r="C243" i="6"/>
  <c r="C244" i="6"/>
  <c r="C245" i="6"/>
  <c r="C246" i="6"/>
  <c r="C247" i="6"/>
  <c r="C248" i="6"/>
  <c r="C249" i="6"/>
  <c r="C250" i="6"/>
  <c r="C251" i="6"/>
  <c r="C252" i="6"/>
  <c r="C253" i="6"/>
  <c r="C254" i="6"/>
  <c r="C255" i="6"/>
  <c r="C256" i="6"/>
  <c r="C257" i="6"/>
  <c r="C258" i="6"/>
  <c r="C259" i="6"/>
  <c r="C260" i="6"/>
  <c r="C261" i="6"/>
  <c r="C262" i="6"/>
  <c r="C263" i="6"/>
  <c r="C264" i="6"/>
  <c r="C265" i="6"/>
  <c r="C266" i="6"/>
  <c r="C267" i="6"/>
  <c r="C268" i="6"/>
  <c r="C269" i="6"/>
  <c r="C270" i="6"/>
  <c r="C271" i="6"/>
  <c r="C272" i="6"/>
  <c r="C273" i="6"/>
  <c r="C274" i="6"/>
  <c r="C275" i="6"/>
  <c r="C276" i="6"/>
  <c r="C277" i="6"/>
  <c r="C278" i="6"/>
  <c r="C279" i="6"/>
  <c r="C280" i="6"/>
  <c r="C281" i="6"/>
  <c r="C282" i="6"/>
  <c r="C283" i="6"/>
  <c r="C284" i="6"/>
  <c r="C285" i="6"/>
  <c r="C286" i="6"/>
  <c r="C287" i="6"/>
  <c r="C288" i="6"/>
  <c r="C289" i="6"/>
  <c r="C290" i="6"/>
  <c r="C291" i="6"/>
  <c r="C292" i="6"/>
  <c r="C293" i="6"/>
  <c r="C294" i="6"/>
  <c r="C295" i="6"/>
  <c r="C296" i="6"/>
  <c r="C297" i="6"/>
  <c r="C298" i="6"/>
  <c r="C299" i="6"/>
  <c r="C300" i="6"/>
  <c r="C301" i="6"/>
  <c r="C302" i="6"/>
  <c r="C303" i="6"/>
  <c r="C304" i="6"/>
  <c r="C305" i="6"/>
  <c r="C306" i="6"/>
  <c r="C307" i="6"/>
  <c r="C308" i="6"/>
  <c r="C309" i="6"/>
  <c r="C310" i="6"/>
  <c r="C311" i="6"/>
  <c r="C312" i="6"/>
  <c r="C313" i="6"/>
  <c r="C314" i="6"/>
  <c r="C315" i="6"/>
  <c r="C316" i="6"/>
  <c r="C317" i="6"/>
  <c r="C318" i="6"/>
  <c r="C319" i="6"/>
  <c r="C320" i="6"/>
  <c r="C321" i="6"/>
  <c r="C322" i="6"/>
  <c r="C323" i="6"/>
  <c r="C324" i="6"/>
  <c r="C325" i="6"/>
  <c r="C326" i="6"/>
  <c r="C327" i="6"/>
  <c r="C328" i="6"/>
  <c r="C329" i="6"/>
  <c r="C330" i="6"/>
  <c r="C331" i="6"/>
  <c r="C332" i="6"/>
  <c r="C333" i="6"/>
  <c r="C334" i="6"/>
  <c r="C335" i="6"/>
  <c r="C336" i="6"/>
  <c r="C337" i="6"/>
  <c r="C338" i="6"/>
  <c r="C339" i="6"/>
  <c r="C340" i="6"/>
  <c r="C341" i="6"/>
  <c r="C342" i="6"/>
  <c r="C343" i="6"/>
  <c r="C344" i="6"/>
  <c r="C345" i="6"/>
  <c r="C346" i="6"/>
  <c r="C347" i="6"/>
  <c r="C348" i="6"/>
  <c r="C349" i="6"/>
  <c r="C350" i="6"/>
  <c r="C351" i="6"/>
  <c r="C352" i="6"/>
  <c r="C353" i="6"/>
  <c r="C354" i="6"/>
  <c r="C355" i="6"/>
  <c r="C356" i="6"/>
  <c r="C357" i="6"/>
  <c r="C358" i="6"/>
  <c r="C359" i="6"/>
  <c r="C360" i="6"/>
  <c r="C361" i="6"/>
  <c r="C362" i="6"/>
  <c r="C363" i="6"/>
  <c r="C364" i="6"/>
  <c r="C365" i="6"/>
  <c r="C366" i="6"/>
  <c r="C367" i="6"/>
  <c r="C368" i="6"/>
  <c r="C369" i="6"/>
  <c r="C370" i="6"/>
  <c r="C371" i="6"/>
  <c r="C372" i="6"/>
  <c r="C373" i="6"/>
  <c r="C374" i="6"/>
  <c r="C375" i="6"/>
  <c r="C376" i="6"/>
  <c r="C377" i="6"/>
  <c r="C378" i="6"/>
  <c r="C379" i="6"/>
  <c r="C380" i="6"/>
  <c r="C381" i="6"/>
  <c r="C382" i="6"/>
  <c r="C383" i="6"/>
  <c r="C384" i="6"/>
  <c r="C385" i="6"/>
  <c r="C386" i="6"/>
  <c r="C387" i="6"/>
  <c r="C388" i="6"/>
  <c r="C389" i="6"/>
  <c r="C390" i="6"/>
  <c r="C391" i="6"/>
  <c r="C392" i="6"/>
  <c r="C393" i="6"/>
  <c r="C394" i="6"/>
  <c r="C395" i="6"/>
  <c r="C396" i="6"/>
  <c r="C397" i="6"/>
  <c r="C398" i="6"/>
  <c r="C399" i="6"/>
  <c r="C400" i="6"/>
  <c r="C401" i="6"/>
  <c r="C402" i="6"/>
  <c r="C403" i="6"/>
  <c r="C404" i="6"/>
  <c r="C405" i="6"/>
  <c r="C406" i="6"/>
  <c r="C407" i="6"/>
  <c r="C408" i="6"/>
  <c r="C409" i="6"/>
  <c r="C410" i="6"/>
  <c r="C411" i="6"/>
  <c r="C412" i="6"/>
  <c r="C413" i="6"/>
  <c r="C414" i="6"/>
  <c r="C415" i="6"/>
  <c r="C416" i="6"/>
  <c r="C417" i="6"/>
  <c r="C418" i="6"/>
  <c r="C419" i="6"/>
  <c r="C420" i="6"/>
  <c r="C421" i="6"/>
  <c r="C422" i="6"/>
  <c r="C423" i="6"/>
  <c r="C424" i="6"/>
  <c r="C425" i="6"/>
  <c r="C426" i="6"/>
  <c r="C427" i="6"/>
  <c r="C428" i="6"/>
  <c r="C429" i="6"/>
  <c r="C430" i="6"/>
  <c r="C431" i="6"/>
  <c r="C432" i="6"/>
  <c r="C433" i="6"/>
  <c r="C434" i="6"/>
  <c r="C435" i="6"/>
  <c r="C436" i="6"/>
  <c r="C437" i="6"/>
  <c r="C438" i="6"/>
  <c r="C439" i="6"/>
  <c r="C440" i="6"/>
  <c r="C441" i="6"/>
  <c r="C442" i="6"/>
  <c r="C443" i="6"/>
  <c r="C444" i="6"/>
  <c r="C445" i="6"/>
  <c r="C446" i="6"/>
  <c r="C447" i="6"/>
  <c r="C448" i="6"/>
  <c r="C449" i="6"/>
  <c r="C450" i="6"/>
  <c r="C451" i="6"/>
  <c r="C452" i="6"/>
  <c r="C453" i="6"/>
  <c r="C454" i="6"/>
  <c r="C455" i="6"/>
  <c r="C456" i="6"/>
  <c r="C457" i="6"/>
  <c r="C458" i="6"/>
  <c r="C459" i="6"/>
  <c r="C460" i="6"/>
  <c r="C461" i="6"/>
  <c r="C462" i="6"/>
  <c r="C463" i="6"/>
  <c r="C464" i="6"/>
  <c r="C465" i="6"/>
  <c r="C466" i="6"/>
  <c r="C467" i="6"/>
  <c r="C468" i="6"/>
  <c r="C469" i="6"/>
  <c r="C470" i="6"/>
  <c r="C471" i="6"/>
  <c r="C472" i="6"/>
  <c r="C473" i="6"/>
  <c r="C474" i="6"/>
  <c r="C475" i="6"/>
  <c r="C476" i="6"/>
  <c r="C477" i="6"/>
  <c r="C478" i="6"/>
  <c r="C479" i="6"/>
  <c r="C480" i="6"/>
  <c r="C481" i="6"/>
  <c r="C482" i="6"/>
  <c r="C483" i="6"/>
  <c r="C484" i="6"/>
  <c r="C485" i="6"/>
  <c r="C486" i="6"/>
  <c r="C487" i="6"/>
  <c r="C488" i="6"/>
  <c r="C489" i="6"/>
  <c r="C490" i="6"/>
  <c r="C491" i="6"/>
  <c r="C492" i="6"/>
  <c r="C493" i="6"/>
  <c r="C494" i="6"/>
  <c r="C495" i="6"/>
  <c r="C496" i="6"/>
  <c r="C497" i="6"/>
  <c r="C498" i="6"/>
  <c r="C18" i="6"/>
  <c r="I11" i="6" l="1"/>
  <c r="I13" i="6" s="1"/>
  <c r="I14" i="6" s="1"/>
  <c r="E18" i="6" l="1"/>
  <c r="E22" i="6"/>
  <c r="E26" i="6"/>
  <c r="E30" i="6"/>
  <c r="E34" i="6"/>
  <c r="E38" i="6"/>
  <c r="E42" i="6"/>
  <c r="E46" i="6"/>
  <c r="E50" i="6"/>
  <c r="E54" i="6"/>
  <c r="E58" i="6"/>
  <c r="E62" i="6"/>
  <c r="E66" i="6"/>
  <c r="E70" i="6"/>
  <c r="E74" i="6"/>
  <c r="E78" i="6"/>
  <c r="E82" i="6"/>
  <c r="E86" i="6"/>
  <c r="E90" i="6"/>
  <c r="E94" i="6"/>
  <c r="E98" i="6"/>
  <c r="E102" i="6"/>
  <c r="E106" i="6"/>
  <c r="E110" i="6"/>
  <c r="E115" i="6"/>
  <c r="E119" i="6"/>
  <c r="E123" i="6"/>
  <c r="E127" i="6"/>
  <c r="E131" i="6"/>
  <c r="E135" i="6"/>
  <c r="E139" i="6"/>
  <c r="E143" i="6"/>
  <c r="E147" i="6"/>
  <c r="E151" i="6"/>
  <c r="E155" i="6"/>
  <c r="E159" i="6"/>
  <c r="E163" i="6"/>
  <c r="E167" i="6"/>
  <c r="E171" i="6"/>
  <c r="E175" i="6"/>
  <c r="E179" i="6"/>
  <c r="E183" i="6"/>
  <c r="E187" i="6"/>
  <c r="E191" i="6"/>
  <c r="E195" i="6"/>
  <c r="E199" i="6"/>
  <c r="E203" i="6"/>
  <c r="E207" i="6"/>
  <c r="E211" i="6"/>
  <c r="E215" i="6"/>
  <c r="E219" i="6"/>
  <c r="E223" i="6"/>
  <c r="E227" i="6"/>
  <c r="E231" i="6"/>
  <c r="E235" i="6"/>
  <c r="E239" i="6"/>
  <c r="E243" i="6"/>
  <c r="E247" i="6"/>
  <c r="E251" i="6"/>
  <c r="E255" i="6"/>
  <c r="E259" i="6"/>
  <c r="E263" i="6"/>
  <c r="E267" i="6"/>
  <c r="E271" i="6"/>
  <c r="E275" i="6"/>
  <c r="E279" i="6"/>
  <c r="E283" i="6"/>
  <c r="E287" i="6"/>
  <c r="E291" i="6"/>
  <c r="E295" i="6"/>
  <c r="E299" i="6"/>
  <c r="E303" i="6"/>
  <c r="E307" i="6"/>
  <c r="E311" i="6"/>
  <c r="E315" i="6"/>
  <c r="E319" i="6"/>
  <c r="E323" i="6"/>
  <c r="E327" i="6"/>
  <c r="E331" i="6"/>
  <c r="E335" i="6"/>
  <c r="E339" i="6"/>
  <c r="E343" i="6"/>
  <c r="E347" i="6"/>
  <c r="E351" i="6"/>
  <c r="E355" i="6"/>
  <c r="E20" i="6"/>
  <c r="E24" i="6"/>
  <c r="E28" i="6"/>
  <c r="E32" i="6"/>
  <c r="E36" i="6"/>
  <c r="E40" i="6"/>
  <c r="E44" i="6"/>
  <c r="E48" i="6"/>
  <c r="E52" i="6"/>
  <c r="E56" i="6"/>
  <c r="E60" i="6"/>
  <c r="E64" i="6"/>
  <c r="E68" i="6"/>
  <c r="E72" i="6"/>
  <c r="E76" i="6"/>
  <c r="E80" i="6"/>
  <c r="E84" i="6"/>
  <c r="E88" i="6"/>
  <c r="E92" i="6"/>
  <c r="E96" i="6"/>
  <c r="E100" i="6"/>
  <c r="E104" i="6"/>
  <c r="E108" i="6"/>
  <c r="E113" i="6"/>
  <c r="E117" i="6"/>
  <c r="E121" i="6"/>
  <c r="E125" i="6"/>
  <c r="E129" i="6"/>
  <c r="E133" i="6"/>
  <c r="E137" i="6"/>
  <c r="E141" i="6"/>
  <c r="E145" i="6"/>
  <c r="E149" i="6"/>
  <c r="E153" i="6"/>
  <c r="E157" i="6"/>
  <c r="E161" i="6"/>
  <c r="E165" i="6"/>
  <c r="E169" i="6"/>
  <c r="E173" i="6"/>
  <c r="E177" i="6"/>
  <c r="E181" i="6"/>
  <c r="E185" i="6"/>
  <c r="E189" i="6"/>
  <c r="E193" i="6"/>
  <c r="E197" i="6"/>
  <c r="E201" i="6"/>
  <c r="E205" i="6"/>
  <c r="E209" i="6"/>
  <c r="E213" i="6"/>
  <c r="E217" i="6"/>
  <c r="E221" i="6"/>
  <c r="E225" i="6"/>
  <c r="E229" i="6"/>
  <c r="E233" i="6"/>
  <c r="E237" i="6"/>
  <c r="E241" i="6"/>
  <c r="E245" i="6"/>
  <c r="E249" i="6"/>
  <c r="E253" i="6"/>
  <c r="E257" i="6"/>
  <c r="E261" i="6"/>
  <c r="E265" i="6"/>
  <c r="E269" i="6"/>
  <c r="E273" i="6"/>
  <c r="E277" i="6"/>
  <c r="E281" i="6"/>
  <c r="E285" i="6"/>
  <c r="E289" i="6"/>
  <c r="E293" i="6"/>
  <c r="E297" i="6"/>
  <c r="E301" i="6"/>
  <c r="E305" i="6"/>
  <c r="E309" i="6"/>
  <c r="E313" i="6"/>
  <c r="E317" i="6"/>
  <c r="E321" i="6"/>
  <c r="E325" i="6"/>
  <c r="E329" i="6"/>
  <c r="E333" i="6"/>
  <c r="E337" i="6"/>
  <c r="E19" i="6"/>
  <c r="E27" i="6"/>
  <c r="E35" i="6"/>
  <c r="E43" i="6"/>
  <c r="E51" i="6"/>
  <c r="E59" i="6"/>
  <c r="E67" i="6"/>
  <c r="E75" i="6"/>
  <c r="E83" i="6"/>
  <c r="E91" i="6"/>
  <c r="E99" i="6"/>
  <c r="E107" i="6"/>
  <c r="E116" i="6"/>
  <c r="E124" i="6"/>
  <c r="E132" i="6"/>
  <c r="E140" i="6"/>
  <c r="E148" i="6"/>
  <c r="E156" i="6"/>
  <c r="E164" i="6"/>
  <c r="E172" i="6"/>
  <c r="E180" i="6"/>
  <c r="E188" i="6"/>
  <c r="E196" i="6"/>
  <c r="E204" i="6"/>
  <c r="E212" i="6"/>
  <c r="E220" i="6"/>
  <c r="E228" i="6"/>
  <c r="E236" i="6"/>
  <c r="E244" i="6"/>
  <c r="E252" i="6"/>
  <c r="E260" i="6"/>
  <c r="E268" i="6"/>
  <c r="E276" i="6"/>
  <c r="E284" i="6"/>
  <c r="E292" i="6"/>
  <c r="E300" i="6"/>
  <c r="E308" i="6"/>
  <c r="E316" i="6"/>
  <c r="E324" i="6"/>
  <c r="E332" i="6"/>
  <c r="E340" i="6"/>
  <c r="E345" i="6"/>
  <c r="E350" i="6"/>
  <c r="E356" i="6"/>
  <c r="E360" i="6"/>
  <c r="E364" i="6"/>
  <c r="E368" i="6"/>
  <c r="E372" i="6"/>
  <c r="E376" i="6"/>
  <c r="E380" i="6"/>
  <c r="E384" i="6"/>
  <c r="E388" i="6"/>
  <c r="E392" i="6"/>
  <c r="E396" i="6"/>
  <c r="E400" i="6"/>
  <c r="E404" i="6"/>
  <c r="E408" i="6"/>
  <c r="E412" i="6"/>
  <c r="E416" i="6"/>
  <c r="E420" i="6"/>
  <c r="E424" i="6"/>
  <c r="E428" i="6"/>
  <c r="E432" i="6"/>
  <c r="E436" i="6"/>
  <c r="E440" i="6"/>
  <c r="E444" i="6"/>
  <c r="E448" i="6"/>
  <c r="E452" i="6"/>
  <c r="E456" i="6"/>
  <c r="E460" i="6"/>
  <c r="E464" i="6"/>
  <c r="E468" i="6"/>
  <c r="E472" i="6"/>
  <c r="E476" i="6"/>
  <c r="E480" i="6"/>
  <c r="E484" i="6"/>
  <c r="E488" i="6"/>
  <c r="E492" i="6"/>
  <c r="E496" i="6"/>
  <c r="E41" i="6"/>
  <c r="E49" i="6"/>
  <c r="E57" i="6"/>
  <c r="E65" i="6"/>
  <c r="E73" i="6"/>
  <c r="E97" i="6"/>
  <c r="E138" i="6"/>
  <c r="E21" i="6"/>
  <c r="E29" i="6"/>
  <c r="E37" i="6"/>
  <c r="E45" i="6"/>
  <c r="E53" i="6"/>
  <c r="E61" i="6"/>
  <c r="E69" i="6"/>
  <c r="E77" i="6"/>
  <c r="E85" i="6"/>
  <c r="E93" i="6"/>
  <c r="E101" i="6"/>
  <c r="E109" i="6"/>
  <c r="E118" i="6"/>
  <c r="E126" i="6"/>
  <c r="E134" i="6"/>
  <c r="E142" i="6"/>
  <c r="E150" i="6"/>
  <c r="E158" i="6"/>
  <c r="E166" i="6"/>
  <c r="E174" i="6"/>
  <c r="E182" i="6"/>
  <c r="E190" i="6"/>
  <c r="E198" i="6"/>
  <c r="E206" i="6"/>
  <c r="E214" i="6"/>
  <c r="E222" i="6"/>
  <c r="E230" i="6"/>
  <c r="E238" i="6"/>
  <c r="E246" i="6"/>
  <c r="E254" i="6"/>
  <c r="E262" i="6"/>
  <c r="E270" i="6"/>
  <c r="E278" i="6"/>
  <c r="E286" i="6"/>
  <c r="E294" i="6"/>
  <c r="E302" i="6"/>
  <c r="E310" i="6"/>
  <c r="E318" i="6"/>
  <c r="E326" i="6"/>
  <c r="E334" i="6"/>
  <c r="E341" i="6"/>
  <c r="E346" i="6"/>
  <c r="E352" i="6"/>
  <c r="E357" i="6"/>
  <c r="E361" i="6"/>
  <c r="E365" i="6"/>
  <c r="E369" i="6"/>
  <c r="E373" i="6"/>
  <c r="E377" i="6"/>
  <c r="E381" i="6"/>
  <c r="E385" i="6"/>
  <c r="E389" i="6"/>
  <c r="E393" i="6"/>
  <c r="E397" i="6"/>
  <c r="E401" i="6"/>
  <c r="E405" i="6"/>
  <c r="E409" i="6"/>
  <c r="E413" i="6"/>
  <c r="E417" i="6"/>
  <c r="E421" i="6"/>
  <c r="E425" i="6"/>
  <c r="E429" i="6"/>
  <c r="E433" i="6"/>
  <c r="E437" i="6"/>
  <c r="E441" i="6"/>
  <c r="E445" i="6"/>
  <c r="E449" i="6"/>
  <c r="E453" i="6"/>
  <c r="E457" i="6"/>
  <c r="E461" i="6"/>
  <c r="E465" i="6"/>
  <c r="E469" i="6"/>
  <c r="E473" i="6"/>
  <c r="E477" i="6"/>
  <c r="E481" i="6"/>
  <c r="E485" i="6"/>
  <c r="E489" i="6"/>
  <c r="E493" i="6"/>
  <c r="E497" i="6"/>
  <c r="E33" i="6"/>
  <c r="E81" i="6"/>
  <c r="E114" i="6"/>
  <c r="E130" i="6"/>
  <c r="E154" i="6"/>
  <c r="E170" i="6"/>
  <c r="E23" i="6"/>
  <c r="E31" i="6"/>
  <c r="E39" i="6"/>
  <c r="E47" i="6"/>
  <c r="E55" i="6"/>
  <c r="E63" i="6"/>
  <c r="E71" i="6"/>
  <c r="E79" i="6"/>
  <c r="E87" i="6"/>
  <c r="E95" i="6"/>
  <c r="E103" i="6"/>
  <c r="E112" i="6"/>
  <c r="E120" i="6"/>
  <c r="E128" i="6"/>
  <c r="E136" i="6"/>
  <c r="E144" i="6"/>
  <c r="E152" i="6"/>
  <c r="E160" i="6"/>
  <c r="E168" i="6"/>
  <c r="E176" i="6"/>
  <c r="E184" i="6"/>
  <c r="E192" i="6"/>
  <c r="E200" i="6"/>
  <c r="E208" i="6"/>
  <c r="E216" i="6"/>
  <c r="E224" i="6"/>
  <c r="E232" i="6"/>
  <c r="E240" i="6"/>
  <c r="E248" i="6"/>
  <c r="E256" i="6"/>
  <c r="E264" i="6"/>
  <c r="E272" i="6"/>
  <c r="E280" i="6"/>
  <c r="E288" i="6"/>
  <c r="E296" i="6"/>
  <c r="E304" i="6"/>
  <c r="E312" i="6"/>
  <c r="E320" i="6"/>
  <c r="E328" i="6"/>
  <c r="E336" i="6"/>
  <c r="E342" i="6"/>
  <c r="E348" i="6"/>
  <c r="E353" i="6"/>
  <c r="E358" i="6"/>
  <c r="E362" i="6"/>
  <c r="E366" i="6"/>
  <c r="E370" i="6"/>
  <c r="E374" i="6"/>
  <c r="E378" i="6"/>
  <c r="E382" i="6"/>
  <c r="E386" i="6"/>
  <c r="E390" i="6"/>
  <c r="E394" i="6"/>
  <c r="E398" i="6"/>
  <c r="E402" i="6"/>
  <c r="E406" i="6"/>
  <c r="E410" i="6"/>
  <c r="E414" i="6"/>
  <c r="E418" i="6"/>
  <c r="E422" i="6"/>
  <c r="E426" i="6"/>
  <c r="E430" i="6"/>
  <c r="E434" i="6"/>
  <c r="E438" i="6"/>
  <c r="E442" i="6"/>
  <c r="E446" i="6"/>
  <c r="E450" i="6"/>
  <c r="E454" i="6"/>
  <c r="E458" i="6"/>
  <c r="E462" i="6"/>
  <c r="E466" i="6"/>
  <c r="E470" i="6"/>
  <c r="E474" i="6"/>
  <c r="E478" i="6"/>
  <c r="E482" i="6"/>
  <c r="E486" i="6"/>
  <c r="E490" i="6"/>
  <c r="E494" i="6"/>
  <c r="E498" i="6"/>
  <c r="E25" i="6"/>
  <c r="E89" i="6"/>
  <c r="E105" i="6"/>
  <c r="E122" i="6"/>
  <c r="E146" i="6"/>
  <c r="E162" i="6"/>
  <c r="E178" i="6"/>
  <c r="E210" i="6"/>
  <c r="E242" i="6"/>
  <c r="E274" i="6"/>
  <c r="E306" i="6"/>
  <c r="E338" i="6"/>
  <c r="E359" i="6"/>
  <c r="E375" i="6"/>
  <c r="E391" i="6"/>
  <c r="E407" i="6"/>
  <c r="E423" i="6"/>
  <c r="E439" i="6"/>
  <c r="E455" i="6"/>
  <c r="E471" i="6"/>
  <c r="E487" i="6"/>
  <c r="E202" i="6"/>
  <c r="E186" i="6"/>
  <c r="E218" i="6"/>
  <c r="E250" i="6"/>
  <c r="E282" i="6"/>
  <c r="E314" i="6"/>
  <c r="E344" i="6"/>
  <c r="E363" i="6"/>
  <c r="E379" i="6"/>
  <c r="E395" i="6"/>
  <c r="E411" i="6"/>
  <c r="E427" i="6"/>
  <c r="E443" i="6"/>
  <c r="E459" i="6"/>
  <c r="E475" i="6"/>
  <c r="E491" i="6"/>
  <c r="E234" i="6"/>
  <c r="E330" i="6"/>
  <c r="E371" i="6"/>
  <c r="E403" i="6"/>
  <c r="E435" i="6"/>
  <c r="E467" i="6"/>
  <c r="E111" i="6"/>
  <c r="E194" i="6"/>
  <c r="E226" i="6"/>
  <c r="E258" i="6"/>
  <c r="E290" i="6"/>
  <c r="E322" i="6"/>
  <c r="E349" i="6"/>
  <c r="E367" i="6"/>
  <c r="E383" i="6"/>
  <c r="E399" i="6"/>
  <c r="E415" i="6"/>
  <c r="E431" i="6"/>
  <c r="E447" i="6"/>
  <c r="E463" i="6"/>
  <c r="E479" i="6"/>
  <c r="E495" i="6"/>
  <c r="E266" i="6"/>
  <c r="E298" i="6"/>
  <c r="E354" i="6"/>
  <c r="E387" i="6"/>
  <c r="E419" i="6"/>
  <c r="E451" i="6"/>
  <c r="E483" i="6"/>
  <c r="I12" i="6"/>
  <c r="M23" i="6" s="1"/>
  <c r="F387" i="6" l="1"/>
  <c r="G387" i="6"/>
  <c r="F495" i="6"/>
  <c r="G495" i="6"/>
  <c r="F431" i="6"/>
  <c r="G431" i="6"/>
  <c r="F367" i="6"/>
  <c r="G367" i="6"/>
  <c r="F258" i="6"/>
  <c r="G258" i="6"/>
  <c r="F467" i="6"/>
  <c r="G467" i="6"/>
  <c r="F330" i="6"/>
  <c r="G330" i="6"/>
  <c r="F459" i="6"/>
  <c r="G459" i="6"/>
  <c r="F395" i="6"/>
  <c r="G395" i="6"/>
  <c r="F314" i="6"/>
  <c r="G314" i="6"/>
  <c r="F186" i="6"/>
  <c r="G186" i="6"/>
  <c r="F455" i="6"/>
  <c r="G455" i="6"/>
  <c r="F391" i="6"/>
  <c r="G391" i="6"/>
  <c r="F306" i="6"/>
  <c r="G306" i="6"/>
  <c r="F178" i="6"/>
  <c r="G178" i="6"/>
  <c r="F105" i="6"/>
  <c r="G105" i="6"/>
  <c r="F494" i="6"/>
  <c r="G494" i="6"/>
  <c r="F478" i="6"/>
  <c r="G478" i="6"/>
  <c r="F462" i="6"/>
  <c r="G462" i="6"/>
  <c r="F446" i="6"/>
  <c r="G446" i="6"/>
  <c r="F430" i="6"/>
  <c r="G430" i="6"/>
  <c r="F414" i="6"/>
  <c r="G414" i="6"/>
  <c r="F398" i="6"/>
  <c r="G398" i="6"/>
  <c r="F382" i="6"/>
  <c r="G382" i="6"/>
  <c r="F366" i="6"/>
  <c r="G366" i="6"/>
  <c r="F348" i="6"/>
  <c r="G348" i="6"/>
  <c r="F320" i="6"/>
  <c r="G320" i="6"/>
  <c r="F288" i="6"/>
  <c r="G288" i="6"/>
  <c r="F256" i="6"/>
  <c r="G256" i="6"/>
  <c r="F224" i="6"/>
  <c r="G224" i="6"/>
  <c r="F192" i="6"/>
  <c r="G192" i="6"/>
  <c r="F160" i="6"/>
  <c r="G160" i="6"/>
  <c r="F128" i="6"/>
  <c r="G128" i="6"/>
  <c r="F95" i="6"/>
  <c r="G95" i="6"/>
  <c r="F63" i="6"/>
  <c r="G63" i="6"/>
  <c r="F31" i="6"/>
  <c r="G31" i="6"/>
  <c r="F130" i="6"/>
  <c r="G130" i="6"/>
  <c r="F497" i="6"/>
  <c r="G497" i="6"/>
  <c r="F481" i="6"/>
  <c r="G481" i="6"/>
  <c r="F465" i="6"/>
  <c r="G465" i="6"/>
  <c r="F449" i="6"/>
  <c r="G449" i="6"/>
  <c r="F433" i="6"/>
  <c r="G433" i="6"/>
  <c r="F417" i="6"/>
  <c r="G417" i="6"/>
  <c r="F401" i="6"/>
  <c r="G401" i="6"/>
  <c r="F385" i="6"/>
  <c r="G385" i="6"/>
  <c r="F369" i="6"/>
  <c r="G369" i="6"/>
  <c r="F352" i="6"/>
  <c r="G352" i="6"/>
  <c r="F326" i="6"/>
  <c r="G326" i="6"/>
  <c r="F294" i="6"/>
  <c r="G294" i="6"/>
  <c r="F262" i="6"/>
  <c r="G262" i="6"/>
  <c r="F230" i="6"/>
  <c r="G230" i="6"/>
  <c r="F198" i="6"/>
  <c r="G198" i="6"/>
  <c r="F166" i="6"/>
  <c r="G166" i="6"/>
  <c r="G134" i="6"/>
  <c r="F134" i="6"/>
  <c r="F101" i="6"/>
  <c r="G101" i="6"/>
  <c r="F69" i="6"/>
  <c r="G69" i="6"/>
  <c r="F37" i="6"/>
  <c r="G37" i="6"/>
  <c r="F97" i="6"/>
  <c r="G97" i="6"/>
  <c r="F49" i="6"/>
  <c r="G49" i="6"/>
  <c r="F488" i="6"/>
  <c r="G488" i="6"/>
  <c r="F472" i="6"/>
  <c r="G472" i="6"/>
  <c r="F456" i="6"/>
  <c r="G456" i="6"/>
  <c r="F440" i="6"/>
  <c r="G440" i="6"/>
  <c r="F424" i="6"/>
  <c r="G424" i="6"/>
  <c r="F408" i="6"/>
  <c r="G408" i="6"/>
  <c r="F392" i="6"/>
  <c r="G392" i="6"/>
  <c r="F376" i="6"/>
  <c r="G376" i="6"/>
  <c r="F360" i="6"/>
  <c r="G360" i="6"/>
  <c r="F340" i="6"/>
  <c r="G340" i="6"/>
  <c r="F308" i="6"/>
  <c r="G308" i="6"/>
  <c r="F276" i="6"/>
  <c r="G276" i="6"/>
  <c r="F244" i="6"/>
  <c r="G244" i="6"/>
  <c r="F212" i="6"/>
  <c r="G212" i="6"/>
  <c r="F180" i="6"/>
  <c r="G180" i="6"/>
  <c r="F148" i="6"/>
  <c r="G148" i="6"/>
  <c r="F116" i="6"/>
  <c r="G116" i="6"/>
  <c r="F83" i="6"/>
  <c r="G83" i="6"/>
  <c r="F51" i="6"/>
  <c r="G51" i="6"/>
  <c r="F19" i="6"/>
  <c r="G19" i="6"/>
  <c r="F325" i="6"/>
  <c r="G325" i="6"/>
  <c r="F309" i="6"/>
  <c r="G309" i="6"/>
  <c r="F293" i="6"/>
  <c r="G293" i="6"/>
  <c r="F277" i="6"/>
  <c r="G277" i="6"/>
  <c r="F261" i="6"/>
  <c r="G261" i="6"/>
  <c r="F245" i="6"/>
  <c r="G245" i="6"/>
  <c r="F229" i="6"/>
  <c r="G229" i="6"/>
  <c r="F213" i="6"/>
  <c r="G213" i="6"/>
  <c r="F197" i="6"/>
  <c r="G197" i="6"/>
  <c r="F181" i="6"/>
  <c r="G181" i="6"/>
  <c r="F165" i="6"/>
  <c r="G165" i="6"/>
  <c r="F149" i="6"/>
  <c r="G149" i="6"/>
  <c r="F133" i="6"/>
  <c r="G133" i="6"/>
  <c r="F117" i="6"/>
  <c r="G117" i="6"/>
  <c r="F100" i="6"/>
  <c r="G100" i="6"/>
  <c r="F84" i="6"/>
  <c r="G84" i="6"/>
  <c r="F68" i="6"/>
  <c r="G68" i="6"/>
  <c r="F52" i="6"/>
  <c r="G52" i="6"/>
  <c r="F36" i="6"/>
  <c r="G36" i="6"/>
  <c r="F20" i="6"/>
  <c r="G20" i="6"/>
  <c r="F343" i="6"/>
  <c r="G343" i="6"/>
  <c r="F327" i="6"/>
  <c r="G327" i="6"/>
  <c r="F311" i="6"/>
  <c r="G311" i="6"/>
  <c r="F295" i="6"/>
  <c r="G295" i="6"/>
  <c r="F279" i="6"/>
  <c r="G279" i="6"/>
  <c r="F263" i="6"/>
  <c r="G263" i="6"/>
  <c r="F247" i="6"/>
  <c r="G247" i="6"/>
  <c r="F231" i="6"/>
  <c r="G231" i="6"/>
  <c r="F215" i="6"/>
  <c r="G215" i="6"/>
  <c r="F199" i="6"/>
  <c r="G199" i="6"/>
  <c r="F183" i="6"/>
  <c r="G183" i="6"/>
  <c r="F167" i="6"/>
  <c r="G167" i="6"/>
  <c r="F151" i="6"/>
  <c r="G151" i="6"/>
  <c r="F135" i="6"/>
  <c r="G135" i="6"/>
  <c r="F119" i="6"/>
  <c r="G119" i="6"/>
  <c r="G102" i="6"/>
  <c r="F102" i="6"/>
  <c r="G86" i="6"/>
  <c r="F86" i="6"/>
  <c r="G70" i="6"/>
  <c r="F70" i="6"/>
  <c r="G54" i="6"/>
  <c r="F54" i="6"/>
  <c r="G38" i="6"/>
  <c r="F38" i="6"/>
  <c r="G22" i="6"/>
  <c r="F22" i="6"/>
  <c r="F451" i="6"/>
  <c r="G451" i="6"/>
  <c r="F483" i="6"/>
  <c r="G483" i="6"/>
  <c r="F354" i="6"/>
  <c r="G354" i="6"/>
  <c r="F479" i="6"/>
  <c r="G479" i="6"/>
  <c r="F415" i="6"/>
  <c r="G415" i="6"/>
  <c r="F349" i="6"/>
  <c r="G349" i="6"/>
  <c r="F226" i="6"/>
  <c r="G226" i="6"/>
  <c r="F435" i="6"/>
  <c r="G435" i="6"/>
  <c r="F234" i="6"/>
  <c r="G234" i="6"/>
  <c r="F443" i="6"/>
  <c r="G443" i="6"/>
  <c r="F379" i="6"/>
  <c r="G379" i="6"/>
  <c r="F282" i="6"/>
  <c r="G282" i="6"/>
  <c r="F202" i="6"/>
  <c r="G202" i="6"/>
  <c r="F439" i="6"/>
  <c r="G439" i="6"/>
  <c r="F375" i="6"/>
  <c r="G375" i="6"/>
  <c r="F274" i="6"/>
  <c r="G274" i="6"/>
  <c r="F162" i="6"/>
  <c r="G162" i="6"/>
  <c r="F89" i="6"/>
  <c r="G89" i="6"/>
  <c r="F490" i="6"/>
  <c r="G490" i="6"/>
  <c r="F474" i="6"/>
  <c r="G474" i="6"/>
  <c r="F458" i="6"/>
  <c r="G458" i="6"/>
  <c r="F442" i="6"/>
  <c r="G442" i="6"/>
  <c r="F426" i="6"/>
  <c r="G426" i="6"/>
  <c r="F410" i="6"/>
  <c r="G410" i="6"/>
  <c r="F394" i="6"/>
  <c r="G394" i="6"/>
  <c r="F378" i="6"/>
  <c r="G378" i="6"/>
  <c r="F362" i="6"/>
  <c r="G362" i="6"/>
  <c r="F342" i="6"/>
  <c r="G342" i="6"/>
  <c r="F312" i="6"/>
  <c r="G312" i="6"/>
  <c r="F280" i="6"/>
  <c r="G280" i="6"/>
  <c r="F248" i="6"/>
  <c r="G248" i="6"/>
  <c r="F216" i="6"/>
  <c r="G216" i="6"/>
  <c r="F184" i="6"/>
  <c r="G184" i="6"/>
  <c r="F152" i="6"/>
  <c r="G152" i="6"/>
  <c r="F120" i="6"/>
  <c r="G120" i="6"/>
  <c r="F87" i="6"/>
  <c r="G87" i="6"/>
  <c r="F55" i="6"/>
  <c r="G55" i="6"/>
  <c r="F23" i="6"/>
  <c r="G23" i="6"/>
  <c r="F114" i="6"/>
  <c r="G114" i="6"/>
  <c r="F493" i="6"/>
  <c r="G493" i="6"/>
  <c r="F477" i="6"/>
  <c r="G477" i="6"/>
  <c r="F461" i="6"/>
  <c r="G461" i="6"/>
  <c r="F445" i="6"/>
  <c r="G445" i="6"/>
  <c r="F429" i="6"/>
  <c r="G429" i="6"/>
  <c r="F413" i="6"/>
  <c r="G413" i="6"/>
  <c r="F397" i="6"/>
  <c r="G397" i="6"/>
  <c r="F381" i="6"/>
  <c r="G381" i="6"/>
  <c r="F365" i="6"/>
  <c r="G365" i="6"/>
  <c r="F346" i="6"/>
  <c r="G346" i="6"/>
  <c r="F318" i="6"/>
  <c r="G318" i="6"/>
  <c r="F286" i="6"/>
  <c r="G286" i="6"/>
  <c r="F254" i="6"/>
  <c r="G254" i="6"/>
  <c r="F222" i="6"/>
  <c r="G222" i="6"/>
  <c r="F190" i="6"/>
  <c r="G190" i="6"/>
  <c r="F158" i="6"/>
  <c r="G158" i="6"/>
  <c r="G126" i="6"/>
  <c r="F126" i="6"/>
  <c r="F93" i="6"/>
  <c r="G93" i="6"/>
  <c r="F61" i="6"/>
  <c r="G61" i="6"/>
  <c r="F29" i="6"/>
  <c r="G29" i="6"/>
  <c r="F73" i="6"/>
  <c r="G73" i="6"/>
  <c r="F41" i="6"/>
  <c r="G41" i="6"/>
  <c r="F484" i="6"/>
  <c r="G484" i="6"/>
  <c r="F468" i="6"/>
  <c r="G468" i="6"/>
  <c r="F452" i="6"/>
  <c r="G452" i="6"/>
  <c r="F436" i="6"/>
  <c r="G436" i="6"/>
  <c r="F420" i="6"/>
  <c r="G420" i="6"/>
  <c r="F404" i="6"/>
  <c r="G404" i="6"/>
  <c r="F388" i="6"/>
  <c r="G388" i="6"/>
  <c r="F372" i="6"/>
  <c r="G372" i="6"/>
  <c r="F356" i="6"/>
  <c r="G356" i="6"/>
  <c r="F332" i="6"/>
  <c r="G332" i="6"/>
  <c r="F300" i="6"/>
  <c r="G300" i="6"/>
  <c r="F268" i="6"/>
  <c r="G268" i="6"/>
  <c r="F236" i="6"/>
  <c r="G236" i="6"/>
  <c r="F204" i="6"/>
  <c r="G204" i="6"/>
  <c r="F172" i="6"/>
  <c r="G172" i="6"/>
  <c r="F140" i="6"/>
  <c r="G140" i="6"/>
  <c r="F107" i="6"/>
  <c r="G107" i="6"/>
  <c r="F75" i="6"/>
  <c r="G75" i="6"/>
  <c r="F43" i="6"/>
  <c r="G43" i="6"/>
  <c r="F337" i="6"/>
  <c r="G337" i="6"/>
  <c r="F321" i="6"/>
  <c r="G321" i="6"/>
  <c r="F305" i="6"/>
  <c r="G305" i="6"/>
  <c r="F289" i="6"/>
  <c r="G289" i="6"/>
  <c r="F273" i="6"/>
  <c r="G273" i="6"/>
  <c r="F257" i="6"/>
  <c r="G257" i="6"/>
  <c r="F241" i="6"/>
  <c r="G241" i="6"/>
  <c r="F225" i="6"/>
  <c r="G225" i="6"/>
  <c r="F209" i="6"/>
  <c r="G209" i="6"/>
  <c r="F193" i="6"/>
  <c r="G193" i="6"/>
  <c r="F177" i="6"/>
  <c r="G177" i="6"/>
  <c r="F161" i="6"/>
  <c r="G161" i="6"/>
  <c r="F145" i="6"/>
  <c r="G145" i="6"/>
  <c r="F129" i="6"/>
  <c r="G129" i="6"/>
  <c r="F113" i="6"/>
  <c r="G113" i="6"/>
  <c r="F96" i="6"/>
  <c r="G96" i="6"/>
  <c r="F80" i="6"/>
  <c r="G80" i="6"/>
  <c r="F64" i="6"/>
  <c r="G64" i="6"/>
  <c r="F48" i="6"/>
  <c r="G48" i="6"/>
  <c r="F32" i="6"/>
  <c r="G32" i="6"/>
  <c r="F355" i="6"/>
  <c r="G355" i="6"/>
  <c r="F339" i="6"/>
  <c r="G339" i="6"/>
  <c r="F323" i="6"/>
  <c r="G323" i="6"/>
  <c r="F307" i="6"/>
  <c r="G307" i="6"/>
  <c r="F291" i="6"/>
  <c r="G291" i="6"/>
  <c r="F275" i="6"/>
  <c r="G275" i="6"/>
  <c r="F259" i="6"/>
  <c r="G259" i="6"/>
  <c r="F243" i="6"/>
  <c r="G243" i="6"/>
  <c r="F227" i="6"/>
  <c r="G227" i="6"/>
  <c r="F211" i="6"/>
  <c r="G211" i="6"/>
  <c r="F195" i="6"/>
  <c r="G195" i="6"/>
  <c r="F179" i="6"/>
  <c r="G179" i="6"/>
  <c r="F163" i="6"/>
  <c r="G163" i="6"/>
  <c r="F147" i="6"/>
  <c r="G147" i="6"/>
  <c r="F131" i="6"/>
  <c r="G131" i="6"/>
  <c r="F115" i="6"/>
  <c r="G115" i="6"/>
  <c r="F98" i="6"/>
  <c r="G98" i="6"/>
  <c r="F82" i="6"/>
  <c r="G82" i="6"/>
  <c r="F66" i="6"/>
  <c r="G66" i="6"/>
  <c r="F50" i="6"/>
  <c r="G50" i="6"/>
  <c r="F34" i="6"/>
  <c r="G34" i="6"/>
  <c r="F18" i="6"/>
  <c r="G18" i="6"/>
  <c r="F298" i="6"/>
  <c r="G298" i="6"/>
  <c r="F463" i="6"/>
  <c r="G463" i="6"/>
  <c r="F399" i="6"/>
  <c r="G399" i="6"/>
  <c r="F322" i="6"/>
  <c r="G322" i="6"/>
  <c r="F194" i="6"/>
  <c r="G194" i="6"/>
  <c r="F403" i="6"/>
  <c r="G403" i="6"/>
  <c r="F491" i="6"/>
  <c r="G491" i="6"/>
  <c r="F427" i="6"/>
  <c r="G427" i="6"/>
  <c r="F363" i="6"/>
  <c r="G363" i="6"/>
  <c r="F250" i="6"/>
  <c r="G250" i="6"/>
  <c r="F487" i="6"/>
  <c r="G487" i="6"/>
  <c r="F423" i="6"/>
  <c r="G423" i="6"/>
  <c r="F359" i="6"/>
  <c r="G359" i="6"/>
  <c r="F242" i="6"/>
  <c r="G242" i="6"/>
  <c r="F146" i="6"/>
  <c r="G146" i="6"/>
  <c r="F25" i="6"/>
  <c r="G25" i="6"/>
  <c r="F486" i="6"/>
  <c r="G486" i="6"/>
  <c r="F470" i="6"/>
  <c r="G470" i="6"/>
  <c r="F454" i="6"/>
  <c r="G454" i="6"/>
  <c r="F438" i="6"/>
  <c r="G438" i="6"/>
  <c r="F422" i="6"/>
  <c r="G422" i="6"/>
  <c r="F406" i="6"/>
  <c r="G406" i="6"/>
  <c r="F390" i="6"/>
  <c r="G390" i="6"/>
  <c r="F374" i="6"/>
  <c r="G374" i="6"/>
  <c r="F358" i="6"/>
  <c r="G358" i="6"/>
  <c r="F336" i="6"/>
  <c r="G336" i="6"/>
  <c r="F304" i="6"/>
  <c r="G304" i="6"/>
  <c r="F272" i="6"/>
  <c r="G272" i="6"/>
  <c r="F240" i="6"/>
  <c r="G240" i="6"/>
  <c r="F208" i="6"/>
  <c r="G208" i="6"/>
  <c r="F176" i="6"/>
  <c r="G176" i="6"/>
  <c r="F144" i="6"/>
  <c r="G144" i="6"/>
  <c r="F112" i="6"/>
  <c r="G112" i="6"/>
  <c r="F79" i="6"/>
  <c r="G79" i="6"/>
  <c r="F47" i="6"/>
  <c r="G47" i="6"/>
  <c r="F170" i="6"/>
  <c r="G170" i="6"/>
  <c r="F81" i="6"/>
  <c r="G81" i="6"/>
  <c r="F489" i="6"/>
  <c r="G489" i="6"/>
  <c r="F473" i="6"/>
  <c r="G473" i="6"/>
  <c r="F457" i="6"/>
  <c r="G457" i="6"/>
  <c r="F441" i="6"/>
  <c r="G441" i="6"/>
  <c r="F425" i="6"/>
  <c r="G425" i="6"/>
  <c r="F409" i="6"/>
  <c r="G409" i="6"/>
  <c r="F393" i="6"/>
  <c r="G393" i="6"/>
  <c r="F377" i="6"/>
  <c r="G377" i="6"/>
  <c r="F361" i="6"/>
  <c r="G361" i="6"/>
  <c r="F341" i="6"/>
  <c r="G341" i="6"/>
  <c r="F310" i="6"/>
  <c r="G310" i="6"/>
  <c r="F278" i="6"/>
  <c r="G278" i="6"/>
  <c r="F246" i="6"/>
  <c r="G246" i="6"/>
  <c r="F214" i="6"/>
  <c r="G214" i="6"/>
  <c r="F182" i="6"/>
  <c r="G182" i="6"/>
  <c r="G150" i="6"/>
  <c r="F150" i="6"/>
  <c r="G118" i="6"/>
  <c r="F118" i="6"/>
  <c r="F85" i="6"/>
  <c r="G85" i="6"/>
  <c r="F53" i="6"/>
  <c r="G53" i="6"/>
  <c r="F21" i="6"/>
  <c r="G21" i="6"/>
  <c r="F65" i="6"/>
  <c r="G65" i="6"/>
  <c r="F496" i="6"/>
  <c r="G496" i="6"/>
  <c r="F480" i="6"/>
  <c r="G480" i="6"/>
  <c r="F464" i="6"/>
  <c r="G464" i="6"/>
  <c r="F448" i="6"/>
  <c r="G448" i="6"/>
  <c r="F432" i="6"/>
  <c r="G432" i="6"/>
  <c r="F416" i="6"/>
  <c r="G416" i="6"/>
  <c r="F400" i="6"/>
  <c r="G400" i="6"/>
  <c r="F384" i="6"/>
  <c r="G384" i="6"/>
  <c r="F368" i="6"/>
  <c r="G368" i="6"/>
  <c r="F350" i="6"/>
  <c r="G350" i="6"/>
  <c r="F324" i="6"/>
  <c r="G324" i="6"/>
  <c r="F292" i="6"/>
  <c r="G292" i="6"/>
  <c r="F260" i="6"/>
  <c r="G260" i="6"/>
  <c r="F228" i="6"/>
  <c r="G228" i="6"/>
  <c r="F196" i="6"/>
  <c r="G196" i="6"/>
  <c r="F164" i="6"/>
  <c r="G164" i="6"/>
  <c r="F132" i="6"/>
  <c r="G132" i="6"/>
  <c r="F99" i="6"/>
  <c r="G99" i="6"/>
  <c r="F67" i="6"/>
  <c r="G67" i="6"/>
  <c r="F35" i="6"/>
  <c r="G35" i="6"/>
  <c r="F333" i="6"/>
  <c r="G333" i="6"/>
  <c r="F317" i="6"/>
  <c r="G317" i="6"/>
  <c r="F301" i="6"/>
  <c r="G301" i="6"/>
  <c r="F285" i="6"/>
  <c r="G285" i="6"/>
  <c r="F269" i="6"/>
  <c r="G269" i="6"/>
  <c r="F253" i="6"/>
  <c r="G253" i="6"/>
  <c r="F237" i="6"/>
  <c r="G237" i="6"/>
  <c r="F221" i="6"/>
  <c r="G221" i="6"/>
  <c r="F205" i="6"/>
  <c r="G205" i="6"/>
  <c r="F189" i="6"/>
  <c r="G189" i="6"/>
  <c r="F173" i="6"/>
  <c r="G173" i="6"/>
  <c r="F157" i="6"/>
  <c r="G157" i="6"/>
  <c r="F141" i="6"/>
  <c r="G141" i="6"/>
  <c r="F125" i="6"/>
  <c r="G125" i="6"/>
  <c r="F108" i="6"/>
  <c r="G108" i="6"/>
  <c r="F92" i="6"/>
  <c r="G92" i="6"/>
  <c r="F76" i="6"/>
  <c r="G76" i="6"/>
  <c r="F60" i="6"/>
  <c r="G60" i="6"/>
  <c r="F44" i="6"/>
  <c r="G44" i="6"/>
  <c r="F28" i="6"/>
  <c r="G28" i="6"/>
  <c r="F351" i="6"/>
  <c r="G351" i="6"/>
  <c r="F335" i="6"/>
  <c r="G335" i="6"/>
  <c r="F319" i="6"/>
  <c r="G319" i="6"/>
  <c r="F303" i="6"/>
  <c r="G303" i="6"/>
  <c r="F287" i="6"/>
  <c r="G287" i="6"/>
  <c r="F271" i="6"/>
  <c r="G271" i="6"/>
  <c r="F255" i="6"/>
  <c r="G255" i="6"/>
  <c r="F239" i="6"/>
  <c r="G239" i="6"/>
  <c r="F223" i="6"/>
  <c r="G223" i="6"/>
  <c r="F207" i="6"/>
  <c r="G207" i="6"/>
  <c r="F191" i="6"/>
  <c r="G191" i="6"/>
  <c r="F175" i="6"/>
  <c r="G175" i="6"/>
  <c r="F159" i="6"/>
  <c r="G159" i="6"/>
  <c r="F143" i="6"/>
  <c r="G143" i="6"/>
  <c r="F127" i="6"/>
  <c r="G127" i="6"/>
  <c r="G110" i="6"/>
  <c r="F110" i="6"/>
  <c r="G94" i="6"/>
  <c r="F94" i="6"/>
  <c r="G78" i="6"/>
  <c r="F78" i="6"/>
  <c r="G62" i="6"/>
  <c r="F62" i="6"/>
  <c r="G46" i="6"/>
  <c r="F46" i="6"/>
  <c r="G30" i="6"/>
  <c r="F30" i="6"/>
  <c r="L23" i="6"/>
  <c r="F419" i="6"/>
  <c r="G419" i="6"/>
  <c r="F266" i="6"/>
  <c r="G266" i="6"/>
  <c r="F447" i="6"/>
  <c r="G447" i="6"/>
  <c r="F383" i="6"/>
  <c r="G383" i="6"/>
  <c r="F290" i="6"/>
  <c r="G290" i="6"/>
  <c r="F111" i="6"/>
  <c r="G111" i="6"/>
  <c r="F371" i="6"/>
  <c r="G371" i="6"/>
  <c r="F475" i="6"/>
  <c r="G475" i="6"/>
  <c r="F411" i="6"/>
  <c r="G411" i="6"/>
  <c r="F344" i="6"/>
  <c r="G344" i="6"/>
  <c r="F218" i="6"/>
  <c r="G218" i="6"/>
  <c r="F471" i="6"/>
  <c r="G471" i="6"/>
  <c r="F407" i="6"/>
  <c r="G407" i="6"/>
  <c r="F338" i="6"/>
  <c r="G338" i="6"/>
  <c r="F210" i="6"/>
  <c r="G210" i="6"/>
  <c r="G122" i="6"/>
  <c r="F122" i="6"/>
  <c r="F498" i="6"/>
  <c r="G498" i="6"/>
  <c r="F482" i="6"/>
  <c r="G482" i="6"/>
  <c r="F466" i="6"/>
  <c r="G466" i="6"/>
  <c r="F450" i="6"/>
  <c r="G450" i="6"/>
  <c r="F434" i="6"/>
  <c r="G434" i="6"/>
  <c r="F418" i="6"/>
  <c r="G418" i="6"/>
  <c r="F402" i="6"/>
  <c r="G402" i="6"/>
  <c r="F386" i="6"/>
  <c r="G386" i="6"/>
  <c r="F370" i="6"/>
  <c r="G370" i="6"/>
  <c r="F353" i="6"/>
  <c r="G353" i="6"/>
  <c r="F328" i="6"/>
  <c r="G328" i="6"/>
  <c r="F296" i="6"/>
  <c r="G296" i="6"/>
  <c r="F264" i="6"/>
  <c r="G264" i="6"/>
  <c r="F232" i="6"/>
  <c r="G232" i="6"/>
  <c r="F200" i="6"/>
  <c r="G200" i="6"/>
  <c r="F168" i="6"/>
  <c r="G168" i="6"/>
  <c r="F136" i="6"/>
  <c r="G136" i="6"/>
  <c r="F103" i="6"/>
  <c r="G103" i="6"/>
  <c r="F71" i="6"/>
  <c r="G71" i="6"/>
  <c r="F39" i="6"/>
  <c r="G39" i="6"/>
  <c r="F154" i="6"/>
  <c r="G154" i="6"/>
  <c r="F33" i="6"/>
  <c r="G33" i="6"/>
  <c r="F485" i="6"/>
  <c r="G485" i="6"/>
  <c r="F469" i="6"/>
  <c r="G469" i="6"/>
  <c r="F453" i="6"/>
  <c r="G453" i="6"/>
  <c r="F437" i="6"/>
  <c r="G437" i="6"/>
  <c r="F421" i="6"/>
  <c r="G421" i="6"/>
  <c r="F405" i="6"/>
  <c r="G405" i="6"/>
  <c r="F389" i="6"/>
  <c r="G389" i="6"/>
  <c r="F373" i="6"/>
  <c r="G373" i="6"/>
  <c r="F357" i="6"/>
  <c r="G357" i="6"/>
  <c r="F334" i="6"/>
  <c r="G334" i="6"/>
  <c r="F302" i="6"/>
  <c r="G302" i="6"/>
  <c r="F270" i="6"/>
  <c r="G270" i="6"/>
  <c r="F238" i="6"/>
  <c r="G238" i="6"/>
  <c r="F206" i="6"/>
  <c r="G206" i="6"/>
  <c r="F174" i="6"/>
  <c r="G174" i="6"/>
  <c r="G142" i="6"/>
  <c r="F142" i="6"/>
  <c r="F109" i="6"/>
  <c r="G109" i="6"/>
  <c r="F77" i="6"/>
  <c r="G77" i="6"/>
  <c r="F45" i="6"/>
  <c r="G45" i="6"/>
  <c r="G138" i="6"/>
  <c r="F138" i="6"/>
  <c r="F57" i="6"/>
  <c r="G57" i="6"/>
  <c r="F492" i="6"/>
  <c r="G492" i="6"/>
  <c r="F476" i="6"/>
  <c r="G476" i="6"/>
  <c r="F460" i="6"/>
  <c r="G460" i="6"/>
  <c r="F444" i="6"/>
  <c r="G444" i="6"/>
  <c r="F428" i="6"/>
  <c r="G428" i="6"/>
  <c r="F412" i="6"/>
  <c r="G412" i="6"/>
  <c r="F396" i="6"/>
  <c r="G396" i="6"/>
  <c r="F380" i="6"/>
  <c r="G380" i="6"/>
  <c r="F364" i="6"/>
  <c r="G364" i="6"/>
  <c r="F345" i="6"/>
  <c r="G345" i="6"/>
  <c r="F316" i="6"/>
  <c r="G316" i="6"/>
  <c r="F284" i="6"/>
  <c r="G284" i="6"/>
  <c r="F252" i="6"/>
  <c r="G252" i="6"/>
  <c r="F220" i="6"/>
  <c r="G220" i="6"/>
  <c r="F188" i="6"/>
  <c r="G188" i="6"/>
  <c r="F156" i="6"/>
  <c r="G156" i="6"/>
  <c r="F124" i="6"/>
  <c r="G124" i="6"/>
  <c r="F91" i="6"/>
  <c r="G91" i="6"/>
  <c r="F59" i="6"/>
  <c r="G59" i="6"/>
  <c r="F27" i="6"/>
  <c r="G27" i="6"/>
  <c r="F329" i="6"/>
  <c r="G329" i="6"/>
  <c r="F313" i="6"/>
  <c r="G313" i="6"/>
  <c r="F297" i="6"/>
  <c r="G297" i="6"/>
  <c r="F281" i="6"/>
  <c r="G281" i="6"/>
  <c r="F265" i="6"/>
  <c r="G265" i="6"/>
  <c r="F249" i="6"/>
  <c r="G249" i="6"/>
  <c r="F233" i="6"/>
  <c r="G233" i="6"/>
  <c r="F217" i="6"/>
  <c r="G217" i="6"/>
  <c r="F201" i="6"/>
  <c r="G201" i="6"/>
  <c r="F185" i="6"/>
  <c r="G185" i="6"/>
  <c r="F169" i="6"/>
  <c r="G169" i="6"/>
  <c r="F153" i="6"/>
  <c r="G153" i="6"/>
  <c r="F137" i="6"/>
  <c r="G137" i="6"/>
  <c r="F121" i="6"/>
  <c r="G121" i="6"/>
  <c r="F104" i="6"/>
  <c r="G104" i="6"/>
  <c r="F88" i="6"/>
  <c r="G88" i="6"/>
  <c r="F72" i="6"/>
  <c r="G72" i="6"/>
  <c r="F56" i="6"/>
  <c r="G56" i="6"/>
  <c r="F40" i="6"/>
  <c r="G40" i="6"/>
  <c r="F24" i="6"/>
  <c r="G24" i="6"/>
  <c r="F347" i="6"/>
  <c r="G347" i="6"/>
  <c r="F331" i="6"/>
  <c r="G331" i="6"/>
  <c r="F315" i="6"/>
  <c r="G315" i="6"/>
  <c r="F299" i="6"/>
  <c r="G299" i="6"/>
  <c r="F283" i="6"/>
  <c r="G283" i="6"/>
  <c r="F267" i="6"/>
  <c r="G267" i="6"/>
  <c r="F251" i="6"/>
  <c r="G251" i="6"/>
  <c r="F235" i="6"/>
  <c r="G235" i="6"/>
  <c r="F219" i="6"/>
  <c r="G219" i="6"/>
  <c r="F203" i="6"/>
  <c r="G203" i="6"/>
  <c r="F187" i="6"/>
  <c r="G187" i="6"/>
  <c r="F171" i="6"/>
  <c r="G171" i="6"/>
  <c r="F155" i="6"/>
  <c r="G155" i="6"/>
  <c r="H155" i="6" s="1"/>
  <c r="I155" i="6" s="1"/>
  <c r="F139" i="6"/>
  <c r="G139" i="6"/>
  <c r="F123" i="6"/>
  <c r="G123" i="6"/>
  <c r="G106" i="6"/>
  <c r="F106" i="6"/>
  <c r="G90" i="6"/>
  <c r="F90" i="6"/>
  <c r="H90" i="6" s="1"/>
  <c r="I90" i="6" s="1"/>
  <c r="G74" i="6"/>
  <c r="F74" i="6"/>
  <c r="G58" i="6"/>
  <c r="F58" i="6"/>
  <c r="H58" i="6" s="1"/>
  <c r="I58" i="6" s="1"/>
  <c r="G42" i="6"/>
  <c r="F42" i="6"/>
  <c r="G26" i="6"/>
  <c r="F26" i="6"/>
  <c r="H26" i="6" s="1"/>
  <c r="I26" i="6" s="1"/>
  <c r="H451" i="6"/>
  <c r="I451" i="6" s="1"/>
  <c r="H463" i="6"/>
  <c r="I463" i="6" s="1"/>
  <c r="H491" i="6"/>
  <c r="I491" i="6" s="1"/>
  <c r="H423" i="6"/>
  <c r="I423" i="6" s="1"/>
  <c r="H25" i="6"/>
  <c r="I25" i="6" s="1"/>
  <c r="H454" i="6"/>
  <c r="I454" i="6" s="1"/>
  <c r="H422" i="6"/>
  <c r="I422" i="6" s="1"/>
  <c r="H390" i="6"/>
  <c r="I390" i="6" s="1"/>
  <c r="H176" i="6"/>
  <c r="I176" i="6" s="1"/>
  <c r="H112" i="6"/>
  <c r="I112" i="6" s="1"/>
  <c r="H170" i="6"/>
  <c r="I170" i="6" s="1"/>
  <c r="H489" i="6"/>
  <c r="I489" i="6" s="1"/>
  <c r="H457" i="6"/>
  <c r="I457" i="6" s="1"/>
  <c r="H409" i="6"/>
  <c r="I409" i="6" s="1"/>
  <c r="H377" i="6"/>
  <c r="I377" i="6" s="1"/>
  <c r="H150" i="6"/>
  <c r="I150" i="6" s="1"/>
  <c r="H85" i="6"/>
  <c r="I85" i="6" s="1"/>
  <c r="H21" i="6"/>
  <c r="I21" i="6" s="1"/>
  <c r="H480" i="6"/>
  <c r="I480" i="6" s="1"/>
  <c r="H448" i="6"/>
  <c r="I448" i="6" s="1"/>
  <c r="H416" i="6"/>
  <c r="I416" i="6" s="1"/>
  <c r="H368" i="6"/>
  <c r="I368" i="6" s="1"/>
  <c r="H164" i="6"/>
  <c r="I164" i="6" s="1"/>
  <c r="H67" i="6"/>
  <c r="I67" i="6" s="1"/>
  <c r="H487" i="6"/>
  <c r="I487" i="6" s="1"/>
  <c r="H47" i="6"/>
  <c r="I47" i="6" s="1"/>
  <c r="H182" i="6"/>
  <c r="I182" i="6" s="1"/>
  <c r="H384" i="6"/>
  <c r="I384" i="6" s="1"/>
  <c r="H399" i="6"/>
  <c r="I399" i="6" s="1"/>
  <c r="H427" i="6"/>
  <c r="I427" i="6" s="1"/>
  <c r="H470" i="6"/>
  <c r="I470" i="6" s="1"/>
  <c r="H406" i="6"/>
  <c r="I406" i="6" s="1"/>
  <c r="H144" i="6"/>
  <c r="I144" i="6" s="1"/>
  <c r="H81" i="6"/>
  <c r="I81" i="6" s="1"/>
  <c r="H441" i="6"/>
  <c r="I441" i="6" s="1"/>
  <c r="H118" i="6"/>
  <c r="I118" i="6" s="1"/>
  <c r="H65" i="6"/>
  <c r="I65" i="6" s="1"/>
  <c r="H432" i="6"/>
  <c r="I432" i="6" s="1"/>
  <c r="H99" i="6"/>
  <c r="I99" i="6" s="1"/>
  <c r="H173" i="6"/>
  <c r="I173" i="6" s="1"/>
  <c r="H141" i="6"/>
  <c r="I141" i="6" s="1"/>
  <c r="H108" i="6"/>
  <c r="I108" i="6" s="1"/>
  <c r="H76" i="6"/>
  <c r="I76" i="6" s="1"/>
  <c r="H44" i="6"/>
  <c r="I44" i="6" s="1"/>
  <c r="H175" i="6"/>
  <c r="I175" i="6" s="1"/>
  <c r="H143" i="6"/>
  <c r="I143" i="6" s="1"/>
  <c r="H110" i="6"/>
  <c r="I110" i="6" s="1"/>
  <c r="H78" i="6"/>
  <c r="I78" i="6" s="1"/>
  <c r="H46" i="6"/>
  <c r="I46" i="6" s="1"/>
  <c r="H419" i="6"/>
  <c r="I419" i="6" s="1"/>
  <c r="H383" i="6"/>
  <c r="I383" i="6" s="1"/>
  <c r="H371" i="6"/>
  <c r="I371" i="6" s="1"/>
  <c r="H411" i="6"/>
  <c r="I411" i="6" s="1"/>
  <c r="H407" i="6"/>
  <c r="I407" i="6" s="1"/>
  <c r="H498" i="6"/>
  <c r="I498" i="6" s="1"/>
  <c r="H466" i="6"/>
  <c r="I466" i="6" s="1"/>
  <c r="H434" i="6"/>
  <c r="I434" i="6" s="1"/>
  <c r="H402" i="6"/>
  <c r="I402" i="6" s="1"/>
  <c r="H370" i="6"/>
  <c r="I370" i="6" s="1"/>
  <c r="H136" i="6"/>
  <c r="I136" i="6" s="1"/>
  <c r="H71" i="6"/>
  <c r="I71" i="6" s="1"/>
  <c r="H154" i="6"/>
  <c r="I154" i="6" s="1"/>
  <c r="H485" i="6"/>
  <c r="I485" i="6" s="1"/>
  <c r="H453" i="6"/>
  <c r="I453" i="6" s="1"/>
  <c r="H421" i="6"/>
  <c r="I421" i="6" s="1"/>
  <c r="H389" i="6"/>
  <c r="I389" i="6" s="1"/>
  <c r="H174" i="6"/>
  <c r="I174" i="6" s="1"/>
  <c r="H109" i="6"/>
  <c r="I109" i="6" s="1"/>
  <c r="H45" i="6"/>
  <c r="I45" i="6" s="1"/>
  <c r="H57" i="6"/>
  <c r="I57" i="6" s="1"/>
  <c r="H476" i="6"/>
  <c r="I476" i="6" s="1"/>
  <c r="H444" i="6"/>
  <c r="I444" i="6" s="1"/>
  <c r="H412" i="6"/>
  <c r="I412" i="6" s="1"/>
  <c r="H380" i="6"/>
  <c r="I380" i="6" s="1"/>
  <c r="H124" i="6"/>
  <c r="I124" i="6" s="1"/>
  <c r="H59" i="6"/>
  <c r="I59" i="6" s="1"/>
  <c r="H185" i="6"/>
  <c r="I185" i="6" s="1"/>
  <c r="H153" i="6"/>
  <c r="I153" i="6" s="1"/>
  <c r="H121" i="6"/>
  <c r="I121" i="6" s="1"/>
  <c r="H88" i="6"/>
  <c r="I88" i="6" s="1"/>
  <c r="H56" i="6"/>
  <c r="I56" i="6" s="1"/>
  <c r="H24" i="6"/>
  <c r="I24" i="6" s="1"/>
  <c r="H123" i="6"/>
  <c r="I123" i="6" s="1"/>
  <c r="H459" i="6"/>
  <c r="I459" i="6" s="1"/>
  <c r="H462" i="6"/>
  <c r="I462" i="6" s="1"/>
  <c r="H160" i="6"/>
  <c r="I160" i="6" s="1"/>
  <c r="H465" i="6"/>
  <c r="I465" i="6" s="1"/>
  <c r="H134" i="6"/>
  <c r="I134" i="6" s="1"/>
  <c r="H37" i="6"/>
  <c r="I37" i="6" s="1"/>
  <c r="H49" i="6"/>
  <c r="I49" i="6" s="1"/>
  <c r="H472" i="6"/>
  <c r="I472" i="6" s="1"/>
  <c r="H440" i="6"/>
  <c r="I440" i="6" s="1"/>
  <c r="H408" i="6"/>
  <c r="I408" i="6" s="1"/>
  <c r="H376" i="6"/>
  <c r="I376" i="6" s="1"/>
  <c r="H148" i="6"/>
  <c r="I148" i="6" s="1"/>
  <c r="H83" i="6"/>
  <c r="I83" i="6" s="1"/>
  <c r="H19" i="6"/>
  <c r="I19" i="6" s="1"/>
  <c r="H165" i="6"/>
  <c r="I165" i="6" s="1"/>
  <c r="H133" i="6"/>
  <c r="I133" i="6" s="1"/>
  <c r="H100" i="6"/>
  <c r="I100" i="6" s="1"/>
  <c r="H68" i="6"/>
  <c r="I68" i="6" s="1"/>
  <c r="H36" i="6"/>
  <c r="I36" i="6" s="1"/>
  <c r="H183" i="6"/>
  <c r="I183" i="6" s="1"/>
  <c r="H151" i="6"/>
  <c r="I151" i="6" s="1"/>
  <c r="H119" i="6"/>
  <c r="I119" i="6" s="1"/>
  <c r="H86" i="6"/>
  <c r="I86" i="6" s="1"/>
  <c r="H54" i="6"/>
  <c r="I54" i="6" s="1"/>
  <c r="H22" i="6"/>
  <c r="I22" i="6" s="1"/>
  <c r="H495" i="6"/>
  <c r="I495" i="6" s="1"/>
  <c r="H467" i="6"/>
  <c r="I467" i="6" s="1"/>
  <c r="H455" i="6"/>
  <c r="I455" i="6" s="1"/>
  <c r="H105" i="6"/>
  <c r="I105" i="6" s="1"/>
  <c r="H478" i="6"/>
  <c r="I478" i="6" s="1"/>
  <c r="H430" i="6"/>
  <c r="I430" i="6" s="1"/>
  <c r="H382" i="6"/>
  <c r="I382" i="6" s="1"/>
  <c r="H95" i="6"/>
  <c r="I95" i="6" s="1"/>
  <c r="H130" i="6"/>
  <c r="I130" i="6" s="1"/>
  <c r="H481" i="6"/>
  <c r="I481" i="6" s="1"/>
  <c r="H433" i="6"/>
  <c r="I433" i="6" s="1"/>
  <c r="H385" i="6"/>
  <c r="I385" i="6" s="1"/>
  <c r="H166" i="6"/>
  <c r="I166" i="6" s="1"/>
  <c r="H483" i="6"/>
  <c r="I483" i="6" s="1"/>
  <c r="H415" i="6"/>
  <c r="I415" i="6" s="1"/>
  <c r="H443" i="6"/>
  <c r="I443" i="6" s="1"/>
  <c r="H439" i="6"/>
  <c r="I439" i="6" s="1"/>
  <c r="H162" i="6"/>
  <c r="I162" i="6" s="1"/>
  <c r="H490" i="6"/>
  <c r="I490" i="6" s="1"/>
  <c r="H458" i="6"/>
  <c r="I458" i="6" s="1"/>
  <c r="H426" i="6"/>
  <c r="I426" i="6" s="1"/>
  <c r="H394" i="6"/>
  <c r="I394" i="6" s="1"/>
  <c r="H184" i="6"/>
  <c r="I184" i="6" s="1"/>
  <c r="H120" i="6"/>
  <c r="I120" i="6" s="1"/>
  <c r="H55" i="6"/>
  <c r="I55" i="6" s="1"/>
  <c r="H114" i="6"/>
  <c r="I114" i="6" s="1"/>
  <c r="H477" i="6"/>
  <c r="I477" i="6" s="1"/>
  <c r="H445" i="6"/>
  <c r="I445" i="6" s="1"/>
  <c r="H413" i="6"/>
  <c r="I413" i="6" s="1"/>
  <c r="H381" i="6"/>
  <c r="I381" i="6" s="1"/>
  <c r="H126" i="6"/>
  <c r="I126" i="6" s="1"/>
  <c r="H61" i="6"/>
  <c r="I61" i="6" s="1"/>
  <c r="H73" i="6"/>
  <c r="I73" i="6" s="1"/>
  <c r="H484" i="6"/>
  <c r="I484" i="6" s="1"/>
  <c r="H452" i="6"/>
  <c r="I452" i="6" s="1"/>
  <c r="H420" i="6"/>
  <c r="I420" i="6" s="1"/>
  <c r="H388" i="6"/>
  <c r="I388" i="6" s="1"/>
  <c r="H172" i="6"/>
  <c r="I172" i="6" s="1"/>
  <c r="H107" i="6"/>
  <c r="I107" i="6" s="1"/>
  <c r="H43" i="6"/>
  <c r="I43" i="6" s="1"/>
  <c r="H161" i="6"/>
  <c r="I161" i="6" s="1"/>
  <c r="H129" i="6"/>
  <c r="I129" i="6" s="1"/>
  <c r="H96" i="6"/>
  <c r="I96" i="6" s="1"/>
  <c r="H64" i="6"/>
  <c r="I64" i="6" s="1"/>
  <c r="H32" i="6"/>
  <c r="I32" i="6" s="1"/>
  <c r="H163" i="6"/>
  <c r="I163" i="6" s="1"/>
  <c r="H131" i="6"/>
  <c r="I131" i="6" s="1"/>
  <c r="H98" i="6"/>
  <c r="I98" i="6" s="1"/>
  <c r="H66" i="6"/>
  <c r="I66" i="6" s="1"/>
  <c r="H34" i="6"/>
  <c r="I34" i="6" s="1"/>
  <c r="H366" i="6"/>
  <c r="I366" i="6" s="1"/>
  <c r="H18" i="6" l="1"/>
  <c r="I18" i="6" s="1"/>
  <c r="J18" i="6" s="1"/>
  <c r="J19" i="6" s="1"/>
  <c r="H50" i="6"/>
  <c r="I50" i="6" s="1"/>
  <c r="H82" i="6"/>
  <c r="I82" i="6" s="1"/>
  <c r="H115" i="6"/>
  <c r="I115" i="6" s="1"/>
  <c r="H147" i="6"/>
  <c r="I147" i="6" s="1"/>
  <c r="H179" i="6"/>
  <c r="I179" i="6" s="1"/>
  <c r="H48" i="6"/>
  <c r="I48" i="6" s="1"/>
  <c r="H80" i="6"/>
  <c r="I80" i="6" s="1"/>
  <c r="H113" i="6"/>
  <c r="I113" i="6" s="1"/>
  <c r="H145" i="6"/>
  <c r="I145" i="6" s="1"/>
  <c r="H177" i="6"/>
  <c r="I177" i="6" s="1"/>
  <c r="H75" i="6"/>
  <c r="I75" i="6" s="1"/>
  <c r="H140" i="6"/>
  <c r="I140" i="6" s="1"/>
  <c r="H372" i="6"/>
  <c r="I372" i="6" s="1"/>
  <c r="H404" i="6"/>
  <c r="I404" i="6" s="1"/>
  <c r="H436" i="6"/>
  <c r="I436" i="6" s="1"/>
  <c r="H468" i="6"/>
  <c r="I468" i="6" s="1"/>
  <c r="H41" i="6"/>
  <c r="I41" i="6" s="1"/>
  <c r="H29" i="6"/>
  <c r="I29" i="6" s="1"/>
  <c r="H93" i="6"/>
  <c r="I93" i="6" s="1"/>
  <c r="H158" i="6"/>
  <c r="I158" i="6" s="1"/>
  <c r="H397" i="6"/>
  <c r="I397" i="6" s="1"/>
  <c r="H429" i="6"/>
  <c r="I429" i="6" s="1"/>
  <c r="H461" i="6"/>
  <c r="I461" i="6" s="1"/>
  <c r="H493" i="6"/>
  <c r="I493" i="6" s="1"/>
  <c r="H23" i="6"/>
  <c r="I23" i="6" s="1"/>
  <c r="H87" i="6"/>
  <c r="I87" i="6" s="1"/>
  <c r="H152" i="6"/>
  <c r="I152" i="6" s="1"/>
  <c r="H378" i="6"/>
  <c r="I378" i="6" s="1"/>
  <c r="H410" i="6"/>
  <c r="I410" i="6" s="1"/>
  <c r="H442" i="6"/>
  <c r="I442" i="6" s="1"/>
  <c r="H474" i="6"/>
  <c r="I474" i="6" s="1"/>
  <c r="H89" i="6"/>
  <c r="I89" i="6" s="1"/>
  <c r="H375" i="6"/>
  <c r="I375" i="6" s="1"/>
  <c r="H379" i="6"/>
  <c r="I379" i="6" s="1"/>
  <c r="H435" i="6"/>
  <c r="I435" i="6" s="1"/>
  <c r="H479" i="6"/>
  <c r="I479" i="6" s="1"/>
  <c r="H101" i="6"/>
  <c r="I101" i="6" s="1"/>
  <c r="H369" i="6"/>
  <c r="I369" i="6" s="1"/>
  <c r="H401" i="6"/>
  <c r="I401" i="6" s="1"/>
  <c r="H449" i="6"/>
  <c r="I449" i="6" s="1"/>
  <c r="H497" i="6"/>
  <c r="I497" i="6" s="1"/>
  <c r="H63" i="6"/>
  <c r="I63" i="6" s="1"/>
  <c r="H128" i="6"/>
  <c r="I128" i="6" s="1"/>
  <c r="H398" i="6"/>
  <c r="I398" i="6" s="1"/>
  <c r="H446" i="6"/>
  <c r="I446" i="6" s="1"/>
  <c r="H494" i="6"/>
  <c r="I494" i="6" s="1"/>
  <c r="H391" i="6"/>
  <c r="I391" i="6" s="1"/>
  <c r="H395" i="6"/>
  <c r="I395" i="6" s="1"/>
  <c r="H431" i="6"/>
  <c r="I431" i="6" s="1"/>
  <c r="H387" i="6"/>
  <c r="I387" i="6" s="1"/>
  <c r="H38" i="6"/>
  <c r="I38" i="6" s="1"/>
  <c r="H70" i="6"/>
  <c r="I70" i="6" s="1"/>
  <c r="H102" i="6"/>
  <c r="I102" i="6" s="1"/>
  <c r="H135" i="6"/>
  <c r="I135" i="6" s="1"/>
  <c r="H167" i="6"/>
  <c r="I167" i="6" s="1"/>
  <c r="H20" i="6"/>
  <c r="I20" i="6" s="1"/>
  <c r="H52" i="6"/>
  <c r="I52" i="6" s="1"/>
  <c r="H84" i="6"/>
  <c r="I84" i="6" s="1"/>
  <c r="H117" i="6"/>
  <c r="I117" i="6" s="1"/>
  <c r="H149" i="6"/>
  <c r="I149" i="6" s="1"/>
  <c r="H181" i="6"/>
  <c r="I181" i="6" s="1"/>
  <c r="H51" i="6"/>
  <c r="I51" i="6" s="1"/>
  <c r="H116" i="6"/>
  <c r="I116" i="6" s="1"/>
  <c r="H180" i="6"/>
  <c r="I180" i="6" s="1"/>
  <c r="H392" i="6"/>
  <c r="I392" i="6" s="1"/>
  <c r="H424" i="6"/>
  <c r="I424" i="6" s="1"/>
  <c r="H456" i="6"/>
  <c r="I456" i="6" s="1"/>
  <c r="H488" i="6"/>
  <c r="I488" i="6" s="1"/>
  <c r="H97" i="6"/>
  <c r="I97" i="6" s="1"/>
  <c r="H69" i="6"/>
  <c r="I69" i="6" s="1"/>
  <c r="H417" i="6"/>
  <c r="I417" i="6" s="1"/>
  <c r="H31" i="6"/>
  <c r="I31" i="6" s="1"/>
  <c r="H414" i="6"/>
  <c r="I414" i="6" s="1"/>
  <c r="H178" i="6"/>
  <c r="I178" i="6" s="1"/>
  <c r="H367" i="6"/>
  <c r="I367" i="6" s="1"/>
  <c r="H42" i="6"/>
  <c r="I42" i="6" s="1"/>
  <c r="H74" i="6"/>
  <c r="I74" i="6" s="1"/>
  <c r="H106" i="6"/>
  <c r="I106" i="6" s="1"/>
  <c r="H139" i="6"/>
  <c r="I139" i="6" s="1"/>
  <c r="H171" i="6"/>
  <c r="I171" i="6" s="1"/>
  <c r="H40" i="6"/>
  <c r="I40" i="6" s="1"/>
  <c r="H72" i="6"/>
  <c r="I72" i="6" s="1"/>
  <c r="H104" i="6"/>
  <c r="I104" i="6" s="1"/>
  <c r="H137" i="6"/>
  <c r="I137" i="6" s="1"/>
  <c r="H169" i="6"/>
  <c r="I169" i="6" s="1"/>
  <c r="H27" i="6"/>
  <c r="I27" i="6" s="1"/>
  <c r="H91" i="6"/>
  <c r="I91" i="6" s="1"/>
  <c r="H156" i="6"/>
  <c r="I156" i="6" s="1"/>
  <c r="H396" i="6"/>
  <c r="I396" i="6" s="1"/>
  <c r="H428" i="6"/>
  <c r="I428" i="6" s="1"/>
  <c r="H460" i="6"/>
  <c r="I460" i="6" s="1"/>
  <c r="H492" i="6"/>
  <c r="I492" i="6" s="1"/>
  <c r="H138" i="6"/>
  <c r="I138" i="6" s="1"/>
  <c r="H77" i="6"/>
  <c r="I77" i="6" s="1"/>
  <c r="H142" i="6"/>
  <c r="I142" i="6" s="1"/>
  <c r="H373" i="6"/>
  <c r="I373" i="6" s="1"/>
  <c r="H405" i="6"/>
  <c r="I405" i="6" s="1"/>
  <c r="H437" i="6"/>
  <c r="I437" i="6" s="1"/>
  <c r="H469" i="6"/>
  <c r="I469" i="6" s="1"/>
  <c r="H33" i="6"/>
  <c r="I33" i="6" s="1"/>
  <c r="H39" i="6"/>
  <c r="I39" i="6" s="1"/>
  <c r="H103" i="6"/>
  <c r="I103" i="6" s="1"/>
  <c r="H168" i="6"/>
  <c r="I168" i="6" s="1"/>
  <c r="H386" i="6"/>
  <c r="I386" i="6" s="1"/>
  <c r="H418" i="6"/>
  <c r="I418" i="6" s="1"/>
  <c r="H450" i="6"/>
  <c r="I450" i="6" s="1"/>
  <c r="H482" i="6"/>
  <c r="I482" i="6" s="1"/>
  <c r="H122" i="6"/>
  <c r="I122" i="6" s="1"/>
  <c r="H471" i="6"/>
  <c r="I471" i="6" s="1"/>
  <c r="H475" i="6"/>
  <c r="I475" i="6" s="1"/>
  <c r="H111" i="6"/>
  <c r="I111" i="6" s="1"/>
  <c r="H447" i="6"/>
  <c r="I447" i="6" s="1"/>
  <c r="H30" i="6"/>
  <c r="I30" i="6" s="1"/>
  <c r="H62" i="6"/>
  <c r="I62" i="6" s="1"/>
  <c r="H94" i="6"/>
  <c r="I94" i="6" s="1"/>
  <c r="H127" i="6"/>
  <c r="I127" i="6" s="1"/>
  <c r="H159" i="6"/>
  <c r="I159" i="6" s="1"/>
  <c r="H28" i="6"/>
  <c r="I28" i="6" s="1"/>
  <c r="H60" i="6"/>
  <c r="I60" i="6" s="1"/>
  <c r="H92" i="6"/>
  <c r="I92" i="6" s="1"/>
  <c r="H125" i="6"/>
  <c r="I125" i="6" s="1"/>
  <c r="H157" i="6"/>
  <c r="I157" i="6" s="1"/>
  <c r="H35" i="6"/>
  <c r="I35" i="6" s="1"/>
  <c r="H400" i="6"/>
  <c r="I400" i="6" s="1"/>
  <c r="H464" i="6"/>
  <c r="I464" i="6" s="1"/>
  <c r="H53" i="6"/>
  <c r="I53" i="6" s="1"/>
  <c r="H393" i="6"/>
  <c r="I393" i="6" s="1"/>
  <c r="H473" i="6"/>
  <c r="I473" i="6" s="1"/>
  <c r="H79" i="6"/>
  <c r="I79" i="6" s="1"/>
  <c r="H374" i="6"/>
  <c r="I374" i="6" s="1"/>
  <c r="H438" i="6"/>
  <c r="I438" i="6" s="1"/>
  <c r="H146" i="6"/>
  <c r="I146" i="6" s="1"/>
  <c r="H403" i="6"/>
  <c r="I403" i="6" s="1"/>
  <c r="H132" i="6"/>
  <c r="I132" i="6" s="1"/>
  <c r="H496" i="6"/>
  <c r="I496" i="6" s="1"/>
  <c r="H425" i="6"/>
  <c r="I425" i="6" s="1"/>
  <c r="H486" i="6"/>
  <c r="I486" i="6" s="1"/>
  <c r="L18" i="6"/>
  <c r="H186" i="6"/>
  <c r="I186" i="6" s="1"/>
  <c r="M18" i="6"/>
  <c r="H278" i="6"/>
  <c r="I278" i="6" s="1"/>
  <c r="H308" i="6"/>
  <c r="I308" i="6" s="1"/>
  <c r="H264" i="6"/>
  <c r="I264" i="6" s="1"/>
  <c r="H187" i="6"/>
  <c r="I187" i="6" s="1"/>
  <c r="H365" i="6"/>
  <c r="I365" i="6" s="1"/>
  <c r="H292" i="6"/>
  <c r="I292" i="6" s="1"/>
  <c r="H205" i="6"/>
  <c r="I205" i="6" s="1"/>
  <c r="H344" i="6"/>
  <c r="I344" i="6" s="1"/>
  <c r="H342" i="6"/>
  <c r="I342" i="6" s="1"/>
  <c r="H195" i="6"/>
  <c r="I195" i="6" s="1"/>
  <c r="H332" i="6"/>
  <c r="I332" i="6" s="1"/>
  <c r="H213" i="6"/>
  <c r="I213" i="6" s="1"/>
  <c r="H309" i="6"/>
  <c r="I309" i="6" s="1"/>
  <c r="H261" i="6"/>
  <c r="I261" i="6" s="1"/>
  <c r="H323" i="6"/>
  <c r="I323" i="6" s="1"/>
  <c r="H258" i="6"/>
  <c r="I258" i="6" s="1"/>
  <c r="H304" i="6"/>
  <c r="I304" i="6" s="1"/>
  <c r="H189" i="6"/>
  <c r="I189" i="6" s="1"/>
  <c r="H268" i="6"/>
  <c r="I268" i="6" s="1"/>
  <c r="H321" i="6"/>
  <c r="I321" i="6" s="1"/>
  <c r="H190" i="6"/>
  <c r="I190" i="6" s="1"/>
  <c r="H267" i="6"/>
  <c r="I267" i="6" s="1"/>
  <c r="H238" i="6"/>
  <c r="I238" i="6" s="1"/>
  <c r="H298" i="6"/>
  <c r="I298" i="6" s="1"/>
  <c r="H249" i="6"/>
  <c r="I249" i="6" s="1"/>
  <c r="H311" i="6"/>
  <c r="I311" i="6" s="1"/>
  <c r="H296" i="6"/>
  <c r="I296" i="6" s="1"/>
  <c r="H336" i="6"/>
  <c r="I336" i="6" s="1"/>
  <c r="H272" i="6"/>
  <c r="I272" i="6" s="1"/>
  <c r="H224" i="6"/>
  <c r="I224" i="6" s="1"/>
  <c r="H362" i="6"/>
  <c r="I362" i="6" s="1"/>
  <c r="H347" i="6"/>
  <c r="I347" i="6" s="1"/>
  <c r="H357" i="6"/>
  <c r="I357" i="6" s="1"/>
  <c r="H284" i="6"/>
  <c r="I284" i="6" s="1"/>
  <c r="H216" i="6"/>
  <c r="I216" i="6" s="1"/>
  <c r="H360" i="6"/>
  <c r="I360" i="6" s="1"/>
  <c r="H358" i="6"/>
  <c r="I358" i="6" s="1"/>
  <c r="H199" i="6"/>
  <c r="I199" i="6" s="1"/>
  <c r="H348" i="6"/>
  <c r="I348" i="6" s="1"/>
  <c r="H221" i="6"/>
  <c r="I221" i="6" s="1"/>
  <c r="H317" i="6"/>
  <c r="I317" i="6" s="1"/>
  <c r="H269" i="6"/>
  <c r="I269" i="6" s="1"/>
  <c r="H343" i="6"/>
  <c r="I343" i="6" s="1"/>
  <c r="H353" i="6"/>
  <c r="I353" i="6" s="1"/>
  <c r="H219" i="6"/>
  <c r="I219" i="6" s="1"/>
  <c r="H329" i="6"/>
  <c r="I329" i="6" s="1"/>
  <c r="H275" i="6"/>
  <c r="I275" i="6" s="1"/>
  <c r="H322" i="6"/>
  <c r="I322" i="6" s="1"/>
  <c r="H363" i="6"/>
  <c r="I363" i="6" s="1"/>
  <c r="H349" i="6"/>
  <c r="I349" i="6" s="1"/>
  <c r="H228" i="6"/>
  <c r="I228" i="6" s="1"/>
  <c r="H197" i="6"/>
  <c r="I197" i="6" s="1"/>
  <c r="H364" i="6"/>
  <c r="I364" i="6" s="1"/>
  <c r="H229" i="6"/>
  <c r="I229" i="6" s="1"/>
  <c r="H325" i="6"/>
  <c r="I325" i="6" s="1"/>
  <c r="H277" i="6"/>
  <c r="I277" i="6" s="1"/>
  <c r="H351" i="6"/>
  <c r="I351" i="6" s="1"/>
  <c r="H361" i="6"/>
  <c r="I361" i="6" s="1"/>
  <c r="H288" i="6"/>
  <c r="I288" i="6" s="1"/>
  <c r="H212" i="6"/>
  <c r="I212" i="6" s="1"/>
  <c r="H352" i="6"/>
  <c r="I352" i="6" s="1"/>
  <c r="H350" i="6"/>
  <c r="I350" i="6" s="1"/>
  <c r="H198" i="6"/>
  <c r="I198" i="6" s="1"/>
  <c r="H340" i="6"/>
  <c r="I340" i="6" s="1"/>
  <c r="H217" i="6"/>
  <c r="I217" i="6" s="1"/>
  <c r="H314" i="6"/>
  <c r="I314" i="6" s="1"/>
  <c r="H265" i="6"/>
  <c r="I265" i="6" s="1"/>
  <c r="H327" i="6"/>
  <c r="I327" i="6" s="1"/>
  <c r="H235" i="6"/>
  <c r="I235" i="6" s="1"/>
  <c r="H281" i="6"/>
  <c r="I281" i="6" s="1"/>
  <c r="H202" i="6"/>
  <c r="I202" i="6" s="1"/>
  <c r="H225" i="6"/>
  <c r="I225" i="6" s="1"/>
  <c r="H257" i="6"/>
  <c r="I257" i="6" s="1"/>
  <c r="H334" i="6"/>
  <c r="I334" i="6" s="1"/>
  <c r="H341" i="6"/>
  <c r="I341" i="6" s="1"/>
  <c r="H239" i="6"/>
  <c r="I239" i="6" s="1"/>
  <c r="H236" i="6"/>
  <c r="I236" i="6" s="1"/>
  <c r="H294" i="6"/>
  <c r="I294" i="6" s="1"/>
  <c r="H208" i="6"/>
  <c r="I208" i="6" s="1"/>
  <c r="H207" i="6"/>
  <c r="I207" i="6" s="1"/>
  <c r="H196" i="6"/>
  <c r="I196" i="6" s="1"/>
  <c r="H237" i="6"/>
  <c r="I237" i="6" s="1"/>
  <c r="H354" i="6"/>
  <c r="I354" i="6" s="1"/>
  <c r="H283" i="6"/>
  <c r="I283" i="6" s="1"/>
  <c r="H359" i="6"/>
  <c r="I359" i="6" s="1"/>
  <c r="H328" i="6"/>
  <c r="I328" i="6" s="1"/>
  <c r="H222" i="6"/>
  <c r="I222" i="6" s="1"/>
  <c r="H218" i="6"/>
  <c r="I218" i="6" s="1"/>
  <c r="H204" i="6"/>
  <c r="I204" i="6" s="1"/>
  <c r="H337" i="6"/>
  <c r="I337" i="6" s="1"/>
  <c r="H262" i="6"/>
  <c r="I262" i="6" s="1"/>
  <c r="H247" i="6"/>
  <c r="I247" i="6" s="1"/>
  <c r="H286" i="6"/>
  <c r="I286" i="6" s="1"/>
  <c r="H203" i="6"/>
  <c r="I203" i="6" s="1"/>
  <c r="H324" i="6"/>
  <c r="I324" i="6" s="1"/>
  <c r="H231" i="6"/>
  <c r="I231" i="6" s="1"/>
  <c r="H244" i="6"/>
  <c r="I244" i="6" s="1"/>
  <c r="H302" i="6"/>
  <c r="I302" i="6" s="1"/>
  <c r="H226" i="6"/>
  <c r="I226" i="6" s="1"/>
  <c r="H211" i="6"/>
  <c r="I211" i="6" s="1"/>
  <c r="H209" i="6"/>
  <c r="I209" i="6" s="1"/>
  <c r="H245" i="6"/>
  <c r="I245" i="6" s="1"/>
  <c r="H331" i="6"/>
  <c r="I331" i="6" s="1"/>
  <c r="H291" i="6"/>
  <c r="I291" i="6" s="1"/>
  <c r="H338" i="6"/>
  <c r="I338" i="6" s="1"/>
  <c r="H345" i="6"/>
  <c r="I345" i="6" s="1"/>
  <c r="H243" i="6"/>
  <c r="I243" i="6" s="1"/>
  <c r="H232" i="6"/>
  <c r="I232" i="6" s="1"/>
  <c r="H289" i="6"/>
  <c r="I289" i="6" s="1"/>
  <c r="H201" i="6"/>
  <c r="I201" i="6" s="1"/>
  <c r="H206" i="6"/>
  <c r="I206" i="6" s="1"/>
  <c r="H188" i="6"/>
  <c r="I188" i="6" s="1"/>
  <c r="H233" i="6"/>
  <c r="I233" i="6" s="1"/>
  <c r="H346" i="6"/>
  <c r="I346" i="6" s="1"/>
  <c r="H279" i="6"/>
  <c r="I279" i="6" s="1"/>
  <c r="H355" i="6"/>
  <c r="I355" i="6" s="1"/>
  <c r="H200" i="6"/>
  <c r="I200" i="6" s="1"/>
  <c r="H313" i="6"/>
  <c r="I313" i="6" s="1"/>
  <c r="H259" i="6"/>
  <c r="I259" i="6" s="1"/>
  <c r="H241" i="6"/>
  <c r="I241" i="6" s="1"/>
  <c r="H287" i="6"/>
  <c r="I287" i="6" s="1"/>
  <c r="H270" i="6"/>
  <c r="I270" i="6" s="1"/>
  <c r="H316" i="6"/>
  <c r="I316" i="6" s="1"/>
  <c r="H223" i="6"/>
  <c r="I223" i="6" s="1"/>
  <c r="H256" i="6"/>
  <c r="I256" i="6" s="1"/>
  <c r="H310" i="6"/>
  <c r="I310" i="6" s="1"/>
  <c r="H242" i="6"/>
  <c r="I242" i="6" s="1"/>
  <c r="H255" i="6"/>
  <c r="I255" i="6" s="1"/>
  <c r="H220" i="6"/>
  <c r="I220" i="6" s="1"/>
  <c r="H285" i="6"/>
  <c r="I285" i="6" s="1"/>
  <c r="H335" i="6"/>
  <c r="I335" i="6" s="1"/>
  <c r="H299" i="6"/>
  <c r="I299" i="6" s="1"/>
  <c r="H330" i="6"/>
  <c r="I330" i="6" s="1"/>
  <c r="H312" i="6"/>
  <c r="I312" i="6" s="1"/>
  <c r="H260" i="6"/>
  <c r="I260" i="6" s="1"/>
  <c r="H194" i="6"/>
  <c r="I194" i="6" s="1"/>
  <c r="H252" i="6"/>
  <c r="I252" i="6" s="1"/>
  <c r="H273" i="6"/>
  <c r="I273" i="6" s="1"/>
  <c r="H215" i="6"/>
  <c r="I215" i="6" s="1"/>
  <c r="H318" i="6"/>
  <c r="I318" i="6" s="1"/>
  <c r="H263" i="6"/>
  <c r="I263" i="6" s="1"/>
  <c r="H230" i="6"/>
  <c r="I230" i="6" s="1"/>
  <c r="H293" i="6"/>
  <c r="I293" i="6" s="1"/>
  <c r="H339" i="6"/>
  <c r="I339" i="6" s="1"/>
  <c r="H307" i="6"/>
  <c r="I307" i="6" s="1"/>
  <c r="H274" i="6"/>
  <c r="I274" i="6" s="1"/>
  <c r="H320" i="6"/>
  <c r="I320" i="6" s="1"/>
  <c r="H227" i="6"/>
  <c r="I227" i="6" s="1"/>
  <c r="H248" i="6"/>
  <c r="I248" i="6" s="1"/>
  <c r="H305" i="6"/>
  <c r="I305" i="6" s="1"/>
  <c r="H234" i="6"/>
  <c r="I234" i="6" s="1"/>
  <c r="H251" i="6"/>
  <c r="I251" i="6" s="1"/>
  <c r="H214" i="6"/>
  <c r="I214" i="6" s="1"/>
  <c r="H282" i="6"/>
  <c r="I282" i="6" s="1"/>
  <c r="H333" i="6"/>
  <c r="I333" i="6" s="1"/>
  <c r="H295" i="6"/>
  <c r="I295" i="6" s="1"/>
  <c r="H266" i="6"/>
  <c r="I266" i="6" s="1"/>
  <c r="H240" i="6"/>
  <c r="I240" i="6" s="1"/>
  <c r="H192" i="6"/>
  <c r="I192" i="6" s="1"/>
  <c r="H356" i="6"/>
  <c r="I356" i="6" s="1"/>
  <c r="H306" i="6"/>
  <c r="I306" i="6" s="1"/>
  <c r="H303" i="6"/>
  <c r="I303" i="6" s="1"/>
  <c r="H254" i="6"/>
  <c r="I254" i="6" s="1"/>
  <c r="H300" i="6"/>
  <c r="I300" i="6" s="1"/>
  <c r="H193" i="6"/>
  <c r="I193" i="6" s="1"/>
  <c r="H276" i="6"/>
  <c r="I276" i="6" s="1"/>
  <c r="H326" i="6"/>
  <c r="I326" i="6" s="1"/>
  <c r="H191" i="6"/>
  <c r="I191" i="6" s="1"/>
  <c r="H271" i="6"/>
  <c r="I271" i="6" s="1"/>
  <c r="H246" i="6"/>
  <c r="I246" i="6" s="1"/>
  <c r="H301" i="6"/>
  <c r="I301" i="6" s="1"/>
  <c r="H253" i="6"/>
  <c r="I253" i="6" s="1"/>
  <c r="H315" i="6"/>
  <c r="I315" i="6" s="1"/>
  <c r="H250" i="6"/>
  <c r="I250" i="6" s="1"/>
  <c r="H280" i="6"/>
  <c r="I280" i="6" s="1"/>
  <c r="H297" i="6"/>
  <c r="I297" i="6" s="1"/>
  <c r="H210" i="6"/>
  <c r="I210" i="6" s="1"/>
  <c r="H290" i="6"/>
  <c r="I290" i="6" s="1"/>
  <c r="H319" i="6"/>
  <c r="I319" i="6" s="1"/>
  <c r="J20" i="6" l="1"/>
  <c r="J21" i="6" s="1"/>
  <c r="J22" i="6" s="1"/>
  <c r="J23" i="6" s="1"/>
  <c r="J24" i="6" s="1"/>
  <c r="J25" i="6" s="1"/>
  <c r="J26" i="6" s="1"/>
  <c r="J27" i="6" s="1"/>
  <c r="J28" i="6" s="1"/>
  <c r="J29" i="6" s="1"/>
  <c r="J30" i="6" s="1"/>
  <c r="J31" i="6" s="1"/>
  <c r="J32" i="6" s="1"/>
  <c r="J33" i="6" s="1"/>
  <c r="J34" i="6" s="1"/>
  <c r="J35" i="6" s="1"/>
  <c r="J36" i="6" s="1"/>
  <c r="J37" i="6" s="1"/>
  <c r="J38" i="6" s="1"/>
  <c r="J39" i="6" s="1"/>
  <c r="J40" i="6" s="1"/>
  <c r="J41" i="6" s="1"/>
  <c r="J42" i="6" s="1"/>
  <c r="J43" i="6" s="1"/>
  <c r="J44" i="6" s="1"/>
  <c r="J45" i="6" s="1"/>
  <c r="J46" i="6" s="1"/>
  <c r="J47" i="6" s="1"/>
  <c r="J48" i="6" s="1"/>
  <c r="J49" i="6" s="1"/>
  <c r="J50" i="6" s="1"/>
  <c r="J51" i="6" s="1"/>
  <c r="J52" i="6" s="1"/>
  <c r="J53" i="6" s="1"/>
  <c r="J54" i="6" s="1"/>
  <c r="J55" i="6" s="1"/>
  <c r="J56" i="6" s="1"/>
  <c r="J57" i="6" s="1"/>
  <c r="J58" i="6" s="1"/>
  <c r="J59" i="6" s="1"/>
  <c r="J60" i="6" s="1"/>
  <c r="J61" i="6" s="1"/>
  <c r="J62" i="6" s="1"/>
  <c r="J63" i="6" s="1"/>
  <c r="J64" i="6" s="1"/>
  <c r="J65" i="6" s="1"/>
  <c r="J66" i="6" s="1"/>
  <c r="J67" i="6" s="1"/>
  <c r="J68" i="6" s="1"/>
  <c r="J69" i="6" s="1"/>
  <c r="J70" i="6" s="1"/>
  <c r="J71" i="6" s="1"/>
  <c r="J72" i="6" s="1"/>
  <c r="J73" i="6" s="1"/>
  <c r="J74" i="6" s="1"/>
  <c r="J75" i="6" s="1"/>
  <c r="J76" i="6" s="1"/>
  <c r="J77" i="6" s="1"/>
  <c r="J78" i="6" s="1"/>
  <c r="J79" i="6" s="1"/>
  <c r="J80" i="6" s="1"/>
  <c r="J81" i="6" s="1"/>
  <c r="J82" i="6" s="1"/>
  <c r="J83" i="6" s="1"/>
  <c r="J84" i="6" s="1"/>
  <c r="J85" i="6" s="1"/>
  <c r="J86" i="6" s="1"/>
  <c r="J87" i="6" s="1"/>
  <c r="J88" i="6" s="1"/>
  <c r="J89" i="6" s="1"/>
  <c r="J90" i="6" s="1"/>
  <c r="J91" i="6" s="1"/>
  <c r="J92" i="6" s="1"/>
  <c r="J93" i="6" s="1"/>
  <c r="J94" i="6" s="1"/>
  <c r="J95" i="6" s="1"/>
  <c r="J96" i="6" s="1"/>
  <c r="J97" i="6" s="1"/>
  <c r="J98" i="6" s="1"/>
  <c r="J99" i="6" s="1"/>
  <c r="J100" i="6" s="1"/>
  <c r="J101" i="6" s="1"/>
  <c r="J102" i="6" s="1"/>
  <c r="J103" i="6" s="1"/>
  <c r="J104" i="6" s="1"/>
  <c r="J105" i="6" s="1"/>
  <c r="J106" i="6" s="1"/>
  <c r="J107" i="6" s="1"/>
  <c r="J108" i="6" s="1"/>
  <c r="J109" i="6" s="1"/>
  <c r="J110" i="6" s="1"/>
  <c r="J111" i="6" s="1"/>
  <c r="J112" i="6" s="1"/>
  <c r="J113" i="6" s="1"/>
  <c r="J114" i="6" s="1"/>
  <c r="J115" i="6" s="1"/>
  <c r="J116" i="6" s="1"/>
  <c r="J117" i="6" s="1"/>
  <c r="J118" i="6" s="1"/>
  <c r="J119" i="6" s="1"/>
  <c r="J120" i="6" s="1"/>
  <c r="J121" i="6" s="1"/>
  <c r="J122" i="6" s="1"/>
  <c r="J123" i="6" s="1"/>
  <c r="J124" i="6" s="1"/>
  <c r="J125" i="6" s="1"/>
  <c r="J126" i="6" s="1"/>
  <c r="J127" i="6" s="1"/>
  <c r="J128" i="6" s="1"/>
  <c r="J129" i="6" s="1"/>
  <c r="J130" i="6" s="1"/>
  <c r="J131" i="6" s="1"/>
  <c r="J132" i="6" s="1"/>
  <c r="J133" i="6" s="1"/>
  <c r="J134" i="6" s="1"/>
  <c r="J135" i="6" s="1"/>
  <c r="J136" i="6" s="1"/>
  <c r="J137" i="6" s="1"/>
  <c r="J138" i="6" s="1"/>
  <c r="J139" i="6" s="1"/>
  <c r="J140" i="6" s="1"/>
  <c r="J141" i="6" s="1"/>
  <c r="J142" i="6" s="1"/>
  <c r="J143" i="6" s="1"/>
  <c r="J144" i="6" s="1"/>
  <c r="J145" i="6" s="1"/>
  <c r="J146" i="6" s="1"/>
  <c r="J147" i="6" s="1"/>
  <c r="J148" i="6" s="1"/>
  <c r="J149" i="6" s="1"/>
  <c r="J150" i="6" s="1"/>
  <c r="J151" i="6" s="1"/>
  <c r="J152" i="6" s="1"/>
  <c r="J153" i="6" s="1"/>
  <c r="J154" i="6" s="1"/>
  <c r="J155" i="6" s="1"/>
  <c r="J156" i="6" s="1"/>
  <c r="J157" i="6" s="1"/>
  <c r="J158" i="6" s="1"/>
  <c r="J159" i="6" s="1"/>
  <c r="J160" i="6" s="1"/>
  <c r="J161" i="6" s="1"/>
  <c r="J162" i="6" s="1"/>
  <c r="J163" i="6" s="1"/>
  <c r="J164" i="6" s="1"/>
  <c r="J165" i="6" s="1"/>
  <c r="J166" i="6" s="1"/>
  <c r="J167" i="6" s="1"/>
  <c r="J168" i="6" s="1"/>
  <c r="J169" i="6" s="1"/>
  <c r="J170" i="6" s="1"/>
  <c r="J171" i="6" s="1"/>
  <c r="J172" i="6" s="1"/>
  <c r="J173" i="6" s="1"/>
  <c r="J174" i="6" s="1"/>
  <c r="J175" i="6" s="1"/>
  <c r="J176" i="6" s="1"/>
  <c r="J177" i="6" s="1"/>
  <c r="J178" i="6" s="1"/>
  <c r="J179" i="6" s="1"/>
  <c r="J180" i="6" s="1"/>
  <c r="J181" i="6" s="1"/>
  <c r="J182" i="6" s="1"/>
  <c r="J183" i="6" s="1"/>
  <c r="J184" i="6" s="1"/>
  <c r="J185" i="6" s="1"/>
  <c r="J186" i="6" s="1"/>
  <c r="J187" i="6" s="1"/>
  <c r="J188" i="6" s="1"/>
  <c r="J189" i="6" s="1"/>
  <c r="J190" i="6" s="1"/>
  <c r="J191" i="6" s="1"/>
  <c r="J192" i="6" s="1"/>
  <c r="J193" i="6" s="1"/>
  <c r="J194" i="6" s="1"/>
  <c r="J195" i="6" s="1"/>
  <c r="J196" i="6" s="1"/>
  <c r="J197" i="6" s="1"/>
  <c r="J198" i="6" s="1"/>
  <c r="J199" i="6" s="1"/>
  <c r="J200" i="6" s="1"/>
  <c r="J201" i="6" s="1"/>
  <c r="J202" i="6" s="1"/>
  <c r="J203" i="6" s="1"/>
  <c r="J204" i="6" s="1"/>
  <c r="J205" i="6" s="1"/>
  <c r="J206" i="6" s="1"/>
  <c r="J207" i="6" s="1"/>
  <c r="J208" i="6" s="1"/>
  <c r="J209" i="6" s="1"/>
  <c r="J210" i="6" s="1"/>
  <c r="J211" i="6" s="1"/>
  <c r="J212" i="6" s="1"/>
  <c r="J213" i="6" s="1"/>
  <c r="J214" i="6" s="1"/>
  <c r="J215" i="6" s="1"/>
  <c r="J216" i="6" s="1"/>
  <c r="J217" i="6" s="1"/>
  <c r="J218" i="6" s="1"/>
  <c r="J219" i="6" s="1"/>
  <c r="J220" i="6" s="1"/>
  <c r="J221" i="6" s="1"/>
  <c r="J222" i="6" s="1"/>
  <c r="J223" i="6" s="1"/>
  <c r="J224" i="6" s="1"/>
  <c r="J225" i="6" s="1"/>
  <c r="J226" i="6" s="1"/>
  <c r="J227" i="6" s="1"/>
  <c r="J228" i="6" s="1"/>
  <c r="J229" i="6" s="1"/>
  <c r="J230" i="6" s="1"/>
  <c r="J231" i="6" s="1"/>
  <c r="J232" i="6" s="1"/>
  <c r="J233" i="6" s="1"/>
  <c r="J234" i="6" s="1"/>
  <c r="J235" i="6" s="1"/>
  <c r="J236" i="6" s="1"/>
  <c r="J237" i="6" s="1"/>
  <c r="J238" i="6" s="1"/>
  <c r="J239" i="6" s="1"/>
  <c r="J240" i="6" s="1"/>
  <c r="J241" i="6" s="1"/>
  <c r="J242" i="6" s="1"/>
  <c r="J243" i="6" s="1"/>
  <c r="J244" i="6" s="1"/>
  <c r="J245" i="6" s="1"/>
  <c r="J246" i="6" s="1"/>
  <c r="J247" i="6" s="1"/>
  <c r="J248" i="6" s="1"/>
  <c r="J249" i="6" s="1"/>
  <c r="J250" i="6" s="1"/>
  <c r="J251" i="6" s="1"/>
  <c r="J252" i="6" s="1"/>
  <c r="J253" i="6" s="1"/>
  <c r="J254" i="6" s="1"/>
  <c r="J255" i="6" s="1"/>
  <c r="J256" i="6" s="1"/>
  <c r="J257" i="6" s="1"/>
  <c r="J258" i="6" s="1"/>
  <c r="J259" i="6" s="1"/>
  <c r="J260" i="6" s="1"/>
  <c r="J261" i="6" s="1"/>
  <c r="J262" i="6" s="1"/>
  <c r="J263" i="6" s="1"/>
  <c r="J264" i="6" s="1"/>
  <c r="J265" i="6" s="1"/>
  <c r="J266" i="6" s="1"/>
  <c r="J267" i="6" s="1"/>
  <c r="J268" i="6" s="1"/>
  <c r="J269" i="6" s="1"/>
  <c r="J270" i="6" s="1"/>
  <c r="J271" i="6" s="1"/>
  <c r="J272" i="6" s="1"/>
  <c r="J273" i="6" s="1"/>
  <c r="J274" i="6" s="1"/>
  <c r="J275" i="6" s="1"/>
  <c r="J276" i="6" s="1"/>
  <c r="J277" i="6" s="1"/>
  <c r="J278" i="6" s="1"/>
  <c r="J279" i="6" s="1"/>
  <c r="J280" i="6" s="1"/>
  <c r="J281" i="6" s="1"/>
  <c r="J282" i="6" s="1"/>
  <c r="J283" i="6" s="1"/>
  <c r="J284" i="6" s="1"/>
  <c r="J285" i="6" s="1"/>
  <c r="J286" i="6" s="1"/>
  <c r="J287" i="6" s="1"/>
  <c r="J288" i="6" s="1"/>
  <c r="J289" i="6" s="1"/>
  <c r="J290" i="6" s="1"/>
  <c r="J291" i="6" s="1"/>
  <c r="J292" i="6" s="1"/>
  <c r="J293" i="6" s="1"/>
  <c r="J294" i="6" s="1"/>
  <c r="J295" i="6" s="1"/>
  <c r="J296" i="6" s="1"/>
  <c r="J297" i="6" s="1"/>
  <c r="J298" i="6" s="1"/>
  <c r="J299" i="6" s="1"/>
  <c r="J300" i="6" s="1"/>
  <c r="J301" i="6" s="1"/>
  <c r="J302" i="6" s="1"/>
  <c r="J303" i="6" s="1"/>
  <c r="J304" i="6" s="1"/>
  <c r="J305" i="6" s="1"/>
  <c r="J306" i="6" s="1"/>
  <c r="J307" i="6" s="1"/>
  <c r="J308" i="6" s="1"/>
  <c r="J309" i="6" s="1"/>
  <c r="J310" i="6" s="1"/>
  <c r="J311" i="6" s="1"/>
  <c r="J312" i="6" s="1"/>
  <c r="J313" i="6" s="1"/>
  <c r="J314" i="6" s="1"/>
  <c r="J315" i="6" s="1"/>
  <c r="J316" i="6" s="1"/>
  <c r="J317" i="6" s="1"/>
  <c r="J318" i="6" s="1"/>
  <c r="J319" i="6" s="1"/>
  <c r="J320" i="6" s="1"/>
  <c r="J321" i="6" s="1"/>
  <c r="J322" i="6" s="1"/>
  <c r="J323" i="6" s="1"/>
  <c r="J324" i="6" s="1"/>
  <c r="J325" i="6" s="1"/>
  <c r="J326" i="6" s="1"/>
  <c r="J327" i="6" s="1"/>
  <c r="J328" i="6" s="1"/>
  <c r="J329" i="6" s="1"/>
  <c r="J330" i="6" s="1"/>
  <c r="J331" i="6" s="1"/>
  <c r="J332" i="6" s="1"/>
  <c r="J333" i="6" s="1"/>
  <c r="J334" i="6" s="1"/>
  <c r="J335" i="6" s="1"/>
  <c r="J336" i="6" s="1"/>
  <c r="J337" i="6" s="1"/>
  <c r="J338" i="6" s="1"/>
  <c r="J339" i="6" s="1"/>
  <c r="J340" i="6" s="1"/>
  <c r="J341" i="6" s="1"/>
  <c r="J342" i="6" s="1"/>
  <c r="J343" i="6" s="1"/>
  <c r="J344" i="6" s="1"/>
  <c r="J345" i="6" s="1"/>
  <c r="J346" i="6" s="1"/>
  <c r="J347" i="6" s="1"/>
  <c r="J348" i="6" s="1"/>
  <c r="J349" i="6" s="1"/>
  <c r="J350" i="6" s="1"/>
  <c r="J351" i="6" s="1"/>
  <c r="J352" i="6" s="1"/>
  <c r="J353" i="6" s="1"/>
  <c r="J354" i="6" s="1"/>
  <c r="J355" i="6" s="1"/>
  <c r="J356" i="6" s="1"/>
  <c r="J357" i="6" s="1"/>
  <c r="J358" i="6" s="1"/>
  <c r="J359" i="6" s="1"/>
  <c r="J360" i="6" s="1"/>
  <c r="J361" i="6" s="1"/>
  <c r="J362" i="6" s="1"/>
  <c r="J363" i="6" s="1"/>
  <c r="J364" i="6" s="1"/>
  <c r="J365" i="6" s="1"/>
  <c r="J366" i="6" s="1"/>
  <c r="J367" i="6" s="1"/>
  <c r="J368" i="6" s="1"/>
  <c r="J369" i="6" s="1"/>
  <c r="J370" i="6" s="1"/>
  <c r="J371" i="6" s="1"/>
  <c r="J372" i="6" s="1"/>
  <c r="J373" i="6" s="1"/>
  <c r="J374" i="6" s="1"/>
  <c r="J375" i="6" s="1"/>
  <c r="J376" i="6" s="1"/>
  <c r="J377" i="6" s="1"/>
  <c r="J378" i="6" s="1"/>
  <c r="J379" i="6" s="1"/>
  <c r="J380" i="6" s="1"/>
  <c r="J381" i="6" s="1"/>
  <c r="J382" i="6" s="1"/>
  <c r="J383" i="6" s="1"/>
  <c r="J384" i="6" s="1"/>
  <c r="J385" i="6" s="1"/>
  <c r="J386" i="6" s="1"/>
  <c r="J387" i="6" s="1"/>
  <c r="J388" i="6" s="1"/>
  <c r="J389" i="6" s="1"/>
  <c r="J390" i="6" s="1"/>
  <c r="J391" i="6" s="1"/>
  <c r="J392" i="6" s="1"/>
  <c r="J393" i="6" s="1"/>
  <c r="J394" i="6" s="1"/>
  <c r="J395" i="6" s="1"/>
  <c r="J396" i="6" s="1"/>
  <c r="J397" i="6" s="1"/>
  <c r="J398" i="6" s="1"/>
  <c r="J399" i="6" s="1"/>
  <c r="J400" i="6" s="1"/>
  <c r="J401" i="6" s="1"/>
  <c r="J402" i="6" s="1"/>
  <c r="J403" i="6" s="1"/>
  <c r="J404" i="6" s="1"/>
  <c r="J405" i="6" s="1"/>
  <c r="J406" i="6" s="1"/>
  <c r="J407" i="6" s="1"/>
  <c r="J408" i="6" s="1"/>
  <c r="J409" i="6" s="1"/>
  <c r="J410" i="6" s="1"/>
  <c r="J411" i="6" s="1"/>
  <c r="J412" i="6" s="1"/>
  <c r="J413" i="6" s="1"/>
  <c r="J414" i="6" s="1"/>
  <c r="J415" i="6" s="1"/>
  <c r="J416" i="6" s="1"/>
  <c r="J417" i="6" s="1"/>
  <c r="J418" i="6" s="1"/>
  <c r="J419" i="6" s="1"/>
  <c r="J420" i="6" s="1"/>
  <c r="J421" i="6" s="1"/>
  <c r="J422" i="6" s="1"/>
  <c r="J423" i="6" s="1"/>
  <c r="J424" i="6" s="1"/>
  <c r="J425" i="6" s="1"/>
  <c r="J426" i="6" s="1"/>
  <c r="J427" i="6" s="1"/>
  <c r="J428" i="6" s="1"/>
  <c r="J429" i="6" s="1"/>
  <c r="J430" i="6" s="1"/>
  <c r="J431" i="6" s="1"/>
  <c r="J432" i="6" s="1"/>
  <c r="J433" i="6" s="1"/>
  <c r="J434" i="6" s="1"/>
  <c r="J435" i="6" s="1"/>
  <c r="J436" i="6" s="1"/>
  <c r="J437" i="6" s="1"/>
  <c r="J438" i="6" s="1"/>
  <c r="J439" i="6" s="1"/>
  <c r="J440" i="6" s="1"/>
  <c r="J441" i="6" s="1"/>
  <c r="J442" i="6" s="1"/>
  <c r="J443" i="6" s="1"/>
  <c r="J444" i="6" s="1"/>
  <c r="J445" i="6" s="1"/>
  <c r="J446" i="6" s="1"/>
  <c r="J447" i="6" s="1"/>
  <c r="J448" i="6" s="1"/>
  <c r="J449" i="6" s="1"/>
  <c r="J450" i="6" s="1"/>
  <c r="J451" i="6" s="1"/>
  <c r="J452" i="6" s="1"/>
  <c r="J453" i="6" s="1"/>
  <c r="J454" i="6" s="1"/>
  <c r="J455" i="6" s="1"/>
  <c r="J456" i="6" s="1"/>
  <c r="J457" i="6" s="1"/>
  <c r="J458" i="6" s="1"/>
  <c r="J459" i="6" s="1"/>
  <c r="J460" i="6" s="1"/>
  <c r="J461" i="6" s="1"/>
  <c r="J462" i="6" s="1"/>
  <c r="J463" i="6" s="1"/>
  <c r="J464" i="6" s="1"/>
  <c r="J465" i="6" s="1"/>
  <c r="J466" i="6" s="1"/>
  <c r="J467" i="6" s="1"/>
  <c r="J468" i="6" s="1"/>
  <c r="J469" i="6" s="1"/>
  <c r="J470" i="6" s="1"/>
  <c r="J471" i="6" s="1"/>
  <c r="J472" i="6" s="1"/>
  <c r="J473" i="6" s="1"/>
  <c r="J474" i="6" s="1"/>
  <c r="J475" i="6" s="1"/>
  <c r="J476" i="6" s="1"/>
  <c r="J477" i="6" s="1"/>
  <c r="J478" i="6" s="1"/>
  <c r="J479" i="6" s="1"/>
  <c r="J480" i="6" s="1"/>
  <c r="J481" i="6" s="1"/>
  <c r="J482" i="6" s="1"/>
  <c r="J483" i="6" s="1"/>
  <c r="J484" i="6" s="1"/>
  <c r="J485" i="6" s="1"/>
  <c r="J486" i="6" s="1"/>
  <c r="J487" i="6" s="1"/>
  <c r="J488" i="6" s="1"/>
  <c r="J489" i="6" s="1"/>
  <c r="J490" i="6" s="1"/>
  <c r="J491" i="6" s="1"/>
  <c r="J492" i="6" s="1"/>
  <c r="J493" i="6" s="1"/>
  <c r="J494" i="6" s="1"/>
  <c r="J495" i="6" s="1"/>
  <c r="J496" i="6" s="1"/>
  <c r="J497" i="6" s="1"/>
  <c r="J498" i="6" s="1"/>
  <c r="N18" i="6" s="1"/>
</calcChain>
</file>

<file path=xl/sharedStrings.xml><?xml version="1.0" encoding="utf-8"?>
<sst xmlns="http://schemas.openxmlformats.org/spreadsheetml/2006/main" count="117" uniqueCount="90">
  <si>
    <t>Locatie:</t>
  </si>
  <si>
    <t>Deelgebied:</t>
  </si>
  <si>
    <t>Watersysteem:</t>
  </si>
  <si>
    <t>XY:</t>
  </si>
  <si>
    <t>Waterstand (m+NAP):</t>
  </si>
  <si>
    <t>Herhalingstijd (jaar):</t>
  </si>
  <si>
    <t>Patroon:</t>
  </si>
  <si>
    <t>Exportdatum:</t>
  </si>
  <si>
    <t>Tijd (uur)</t>
  </si>
  <si>
    <t>Waterstand (m+NAP)</t>
  </si>
  <si>
    <t>Voer in:</t>
  </si>
  <si>
    <t>Golfhoogte</t>
  </si>
  <si>
    <t>m</t>
  </si>
  <si>
    <t>m+NAP</t>
  </si>
  <si>
    <t>β</t>
  </si>
  <si>
    <t>°</t>
  </si>
  <si>
    <r>
      <t>H</t>
    </r>
    <r>
      <rPr>
        <vertAlign val="subscript"/>
        <sz val="11"/>
        <color theme="1"/>
        <rFont val="Calibri"/>
        <family val="2"/>
      </rPr>
      <t>m0,input</t>
    </r>
  </si>
  <si>
    <t>g</t>
  </si>
  <si>
    <r>
      <t>m/s</t>
    </r>
    <r>
      <rPr>
        <vertAlign val="superscript"/>
        <sz val="11"/>
        <color theme="1"/>
        <rFont val="Calibri"/>
        <family val="2"/>
      </rPr>
      <t>2</t>
    </r>
  </si>
  <si>
    <t>Toelichting</t>
  </si>
  <si>
    <t>Berekend HBN uit Hydra-NL berekening</t>
  </si>
  <si>
    <r>
      <rPr>
        <sz val="11"/>
        <color theme="1"/>
        <rFont val="Calibri"/>
        <family val="2"/>
      </rPr>
      <t>ψ</t>
    </r>
    <r>
      <rPr>
        <vertAlign val="subscript"/>
        <sz val="11"/>
        <color theme="1"/>
        <rFont val="Calibri"/>
        <family val="2"/>
      </rPr>
      <t>kw</t>
    </r>
  </si>
  <si>
    <t xml:space="preserve">Oriëntatie kunstwerk </t>
  </si>
  <si>
    <t>θ</t>
  </si>
  <si>
    <t>Uit illustratiepunt HBN-berekening Hydra-NL</t>
  </si>
  <si>
    <t>Zwaartekrachtversnelling</t>
  </si>
  <si>
    <r>
      <t>γ</t>
    </r>
    <r>
      <rPr>
        <vertAlign val="subscript"/>
        <sz val="11"/>
        <color theme="1"/>
        <rFont val="Calibri"/>
        <family val="2"/>
      </rPr>
      <t>β</t>
    </r>
  </si>
  <si>
    <t>-</t>
  </si>
  <si>
    <r>
      <t>γ</t>
    </r>
    <r>
      <rPr>
        <vertAlign val="subscript"/>
        <sz val="11"/>
        <color theme="1"/>
        <rFont val="Calibri"/>
        <family val="2"/>
      </rPr>
      <t>s</t>
    </r>
  </si>
  <si>
    <r>
      <t>H</t>
    </r>
    <r>
      <rPr>
        <vertAlign val="subscript"/>
        <sz val="11"/>
        <color theme="1"/>
        <rFont val="Calibri"/>
        <family val="2"/>
      </rPr>
      <t>m0</t>
    </r>
  </si>
  <si>
    <t>Berekend:</t>
  </si>
  <si>
    <t>Hoek van golfinval</t>
  </si>
  <si>
    <t>Invloedsfactor scheve golfaanval</t>
  </si>
  <si>
    <t>Invloedsfactor</t>
  </si>
  <si>
    <t>Gereduceerde golfhoogte</t>
  </si>
  <si>
    <t>Golfhoogte waarmee Hydra-NL rekent</t>
  </si>
  <si>
    <t>Invloedsfactor overgang aan- naar aflandige wind</t>
  </si>
  <si>
    <t>Invloedsfactor neusconstructie niet meegenomen in formules</t>
  </si>
  <si>
    <r>
      <t>Q</t>
    </r>
    <r>
      <rPr>
        <b/>
        <vertAlign val="subscript"/>
        <sz val="11"/>
        <color theme="1"/>
        <rFont val="Calibri"/>
        <family val="2"/>
        <scheme val="minor"/>
      </rPr>
      <t xml:space="preserve">os/ol </t>
    </r>
    <r>
      <rPr>
        <b/>
        <sz val="11"/>
        <color theme="1"/>
        <rFont val="Calibri"/>
        <family val="2"/>
        <scheme val="minor"/>
      </rPr>
      <t>[m3/s]</t>
    </r>
  </si>
  <si>
    <r>
      <t>V</t>
    </r>
    <r>
      <rPr>
        <b/>
        <vertAlign val="subscript"/>
        <sz val="11"/>
        <color theme="1"/>
        <rFont val="Calibri"/>
        <family val="2"/>
        <scheme val="minor"/>
      </rPr>
      <t xml:space="preserve">in </t>
    </r>
    <r>
      <rPr>
        <b/>
        <sz val="11"/>
        <color theme="1"/>
        <rFont val="Calibri"/>
        <family val="2"/>
        <scheme val="minor"/>
      </rPr>
      <t>[m3]</t>
    </r>
  </si>
  <si>
    <t>Golfhoogte (m)</t>
  </si>
  <si>
    <r>
      <t>V</t>
    </r>
    <r>
      <rPr>
        <b/>
        <vertAlign val="subscript"/>
        <sz val="11"/>
        <color theme="1"/>
        <rFont val="Calibri"/>
        <family val="2"/>
        <scheme val="minor"/>
      </rPr>
      <t>in</t>
    </r>
    <r>
      <rPr>
        <b/>
        <sz val="11"/>
        <color theme="1"/>
        <rFont val="Calibri"/>
        <family val="2"/>
        <scheme val="minor"/>
      </rPr>
      <t xml:space="preserve"> cum [m3]</t>
    </r>
  </si>
  <si>
    <t xml:space="preserve">Kerende hoogte landhoofden </t>
  </si>
  <si>
    <t>Breedte landhoofden</t>
  </si>
  <si>
    <t xml:space="preserve">Kerende hoogte keermiddelen </t>
  </si>
  <si>
    <t xml:space="preserve">Breedte keermiddelen </t>
  </si>
  <si>
    <r>
      <t>h</t>
    </r>
    <r>
      <rPr>
        <vertAlign val="subscript"/>
        <sz val="11"/>
        <color theme="1"/>
        <rFont val="Calibri"/>
        <family val="2"/>
        <scheme val="minor"/>
      </rPr>
      <t>kr,keermiddel</t>
    </r>
  </si>
  <si>
    <r>
      <t>B</t>
    </r>
    <r>
      <rPr>
        <vertAlign val="subscript"/>
        <sz val="11"/>
        <color theme="1"/>
        <rFont val="Calibri"/>
        <family val="2"/>
        <scheme val="minor"/>
      </rPr>
      <t>keermiddel</t>
    </r>
  </si>
  <si>
    <r>
      <t>B</t>
    </r>
    <r>
      <rPr>
        <vertAlign val="subscript"/>
        <sz val="11"/>
        <color theme="1"/>
        <rFont val="Calibri"/>
        <family val="2"/>
        <scheme val="minor"/>
      </rPr>
      <t>landhoofd</t>
    </r>
  </si>
  <si>
    <r>
      <t>q</t>
    </r>
    <r>
      <rPr>
        <b/>
        <vertAlign val="subscript"/>
        <sz val="11"/>
        <color theme="1"/>
        <rFont val="Calibri"/>
        <family val="2"/>
        <scheme val="minor"/>
      </rPr>
      <t xml:space="preserve">os/ol keermiddel </t>
    </r>
    <r>
      <rPr>
        <b/>
        <sz val="11"/>
        <color theme="1"/>
        <rFont val="Calibri"/>
        <family val="2"/>
        <scheme val="minor"/>
      </rPr>
      <t>[m3/s/m]</t>
    </r>
  </si>
  <si>
    <r>
      <t>q</t>
    </r>
    <r>
      <rPr>
        <b/>
        <vertAlign val="subscript"/>
        <sz val="11"/>
        <color theme="1"/>
        <rFont val="Calibri"/>
        <family val="2"/>
        <scheme val="minor"/>
      </rPr>
      <t xml:space="preserve">os/ol landhoofd </t>
    </r>
    <r>
      <rPr>
        <b/>
        <sz val="11"/>
        <color theme="1"/>
        <rFont val="Calibri"/>
        <family val="2"/>
        <scheme val="minor"/>
      </rPr>
      <t>[m3/s/m]</t>
    </r>
  </si>
  <si>
    <r>
      <t>h</t>
    </r>
    <r>
      <rPr>
        <vertAlign val="subscript"/>
        <sz val="11"/>
        <color theme="1"/>
        <rFont val="Calibri"/>
        <family val="2"/>
        <scheme val="minor"/>
      </rPr>
      <t>kr,landhoofd</t>
    </r>
  </si>
  <si>
    <r>
      <t>q</t>
    </r>
    <r>
      <rPr>
        <b/>
        <vertAlign val="subscript"/>
        <sz val="11"/>
        <color theme="1"/>
        <rFont val="Calibri"/>
        <family val="2"/>
        <scheme val="minor"/>
      </rPr>
      <t>os/ol max k</t>
    </r>
  </si>
  <si>
    <r>
      <t>q</t>
    </r>
    <r>
      <rPr>
        <b/>
        <vertAlign val="subscript"/>
        <sz val="11"/>
        <color theme="1"/>
        <rFont val="Calibri"/>
        <family val="2"/>
        <scheme val="minor"/>
      </rPr>
      <t>os/ol max l</t>
    </r>
  </si>
  <si>
    <t>Berekening instromend debiet over een verticale wand</t>
  </si>
  <si>
    <t>Uitgave</t>
  </si>
  <si>
    <t>Behoort bij:</t>
  </si>
  <si>
    <t>Versie:</t>
  </si>
  <si>
    <t>Datum:</t>
  </si>
  <si>
    <t>Definitief 1.0</t>
  </si>
  <si>
    <t>Groene versie Werkwijzer Ontwerpen Waterkerende Kunstwerken</t>
  </si>
  <si>
    <t>Doel</t>
  </si>
  <si>
    <t>Het doel van dit spreadsheet is het berekenen van het instromend volume over een verticale wand om te verifieren of het beschikbare kombergend vermogen al dan niet wordt overschreden.</t>
  </si>
  <si>
    <t>Gebruik</t>
  </si>
  <si>
    <r>
      <t xml:space="preserve">Het gebruik van dit sheet is eenvoudig. Rij 2-9 bevat een blok met invoergegevens die in de berekening van het instromend volume gebruikt worden:
</t>
    </r>
    <r>
      <rPr>
        <sz val="11"/>
        <color theme="4"/>
        <rFont val="Calibri"/>
        <family val="2"/>
        <scheme val="minor"/>
      </rPr>
      <t>Cel G2</t>
    </r>
    <r>
      <rPr>
        <sz val="11"/>
        <color theme="1"/>
        <rFont val="Calibri"/>
        <family val="2"/>
        <scheme val="minor"/>
      </rPr>
      <t xml:space="preserve">   Kerende hoogte van de keermiddelen = het HBN uit de Hydra-NL-berekening
</t>
    </r>
    <r>
      <rPr>
        <sz val="11"/>
        <color theme="4"/>
        <rFont val="Calibri"/>
        <family val="2"/>
        <scheme val="minor"/>
      </rPr>
      <t>Cel G3</t>
    </r>
    <r>
      <rPr>
        <sz val="11"/>
        <color theme="1"/>
        <rFont val="Calibri"/>
        <family val="2"/>
        <scheme val="minor"/>
      </rPr>
      <t xml:space="preserve">   Breedte van de keermiddelen van het kunstwerk
</t>
    </r>
    <r>
      <rPr>
        <sz val="11"/>
        <color theme="4"/>
        <rFont val="Calibri"/>
        <family val="2"/>
        <scheme val="minor"/>
      </rPr>
      <t>Cel G4</t>
    </r>
    <r>
      <rPr>
        <sz val="11"/>
        <color theme="1"/>
        <rFont val="Calibri"/>
        <family val="2"/>
        <scheme val="minor"/>
      </rPr>
      <t xml:space="preserve">   Kerende hoogte van de landhoofden
</t>
    </r>
    <r>
      <rPr>
        <sz val="11"/>
        <color theme="4"/>
        <rFont val="Calibri"/>
        <family val="2"/>
        <scheme val="minor"/>
      </rPr>
      <t>Cel G5</t>
    </r>
    <r>
      <rPr>
        <sz val="11"/>
        <color theme="1"/>
        <rFont val="Calibri"/>
        <family val="2"/>
        <scheme val="minor"/>
      </rPr>
      <t xml:space="preserve">   Breedte van de landhoofden van het kunstwerk
</t>
    </r>
    <r>
      <rPr>
        <sz val="11"/>
        <color theme="4"/>
        <rFont val="Calibri"/>
        <family val="2"/>
        <scheme val="minor"/>
      </rPr>
      <t>Cel G6</t>
    </r>
    <r>
      <rPr>
        <sz val="11"/>
        <color theme="1"/>
        <rFont val="Calibri"/>
        <family val="2"/>
        <scheme val="minor"/>
      </rPr>
      <t xml:space="preserve">   Oriëntatie van het kunstwerk (van belang om de hoek van golfinval te bepalen)
</t>
    </r>
    <r>
      <rPr>
        <sz val="11"/>
        <color theme="4"/>
        <rFont val="Calibri"/>
        <family val="2"/>
        <scheme val="minor"/>
      </rPr>
      <t>Cel G7</t>
    </r>
    <r>
      <rPr>
        <sz val="11"/>
        <color theme="1"/>
        <rFont val="Calibri"/>
        <family val="2"/>
        <scheme val="minor"/>
      </rPr>
      <t xml:space="preserve">   Golfrichting uit het Hydra-NL illustratiepunt (eveneens van belang om de hoek van golfinval te bepalen). Let op: de golfrichting in het illustratiepunt van de Hydra-NL-berekening kan afwijken van de windrichting. De golfrichting dient te worden overgenomen in het spreadsheet en niet de windrichting!
</t>
    </r>
    <r>
      <rPr>
        <sz val="11"/>
        <color theme="4"/>
        <rFont val="Calibri"/>
        <family val="2"/>
        <scheme val="minor"/>
      </rPr>
      <t>Cel G8</t>
    </r>
    <r>
      <rPr>
        <sz val="11"/>
        <color theme="1"/>
        <rFont val="Calibri"/>
        <family val="2"/>
        <scheme val="minor"/>
      </rPr>
      <t xml:space="preserve">   Golfhoogte uit het Hydra-NL illustratiepunt
</t>
    </r>
    <r>
      <rPr>
        <sz val="11"/>
        <color theme="4"/>
        <rFont val="Calibri"/>
        <family val="2"/>
        <scheme val="minor"/>
      </rPr>
      <t>Cel G9</t>
    </r>
    <r>
      <rPr>
        <sz val="11"/>
        <color theme="1"/>
        <rFont val="Calibri"/>
        <family val="2"/>
        <scheme val="minor"/>
      </rPr>
      <t xml:space="preserve">   Zwaartekrachtversnelling (9,81 m/s2)
</t>
    </r>
  </si>
  <si>
    <r>
      <rPr>
        <sz val="11"/>
        <color theme="4"/>
        <rFont val="Calibri"/>
        <family val="2"/>
        <scheme val="minor"/>
      </rPr>
      <t>Rij 11-14</t>
    </r>
    <r>
      <rPr>
        <sz val="11"/>
        <color theme="1"/>
        <rFont val="Calibri"/>
        <family val="2"/>
        <scheme val="minor"/>
      </rPr>
      <t xml:space="preserve"> bevat vervolgens een blok met berekende parameters op basis van de invoergegevens die eveneens in de berekening van het instromend volume gebruikt worden (voor achtergronden zie paragraaf 5.2.3 van de WOWK):
</t>
    </r>
    <r>
      <rPr>
        <sz val="11"/>
        <color theme="4"/>
        <rFont val="Calibri"/>
        <family val="2"/>
        <scheme val="minor"/>
      </rPr>
      <t>Cel G11</t>
    </r>
    <r>
      <rPr>
        <sz val="11"/>
        <color theme="1"/>
        <rFont val="Calibri"/>
        <family val="2"/>
        <scheme val="minor"/>
      </rPr>
      <t xml:space="preserve">   Hoek van golfinval, wordt berekend op basis van de oriëntatie van het kunstwerk en de golfrichting in het illustratiepunt van de Hydra-NL-berekening (let op: die hoeft dus niet gelijk te zijn aan de windrichting)
</t>
    </r>
    <r>
      <rPr>
        <sz val="11"/>
        <color theme="4"/>
        <rFont val="Calibri"/>
        <family val="2"/>
        <scheme val="minor"/>
      </rPr>
      <t>Cel G12</t>
    </r>
    <r>
      <rPr>
        <sz val="11"/>
        <color theme="1"/>
        <rFont val="Calibri"/>
        <family val="2"/>
        <scheme val="minor"/>
      </rPr>
      <t xml:space="preserve">   Reductiefactor γ</t>
    </r>
    <r>
      <rPr>
        <vertAlign val="subscript"/>
        <sz val="11"/>
        <color theme="1"/>
        <rFont val="Calibri"/>
        <family val="2"/>
        <scheme val="minor"/>
      </rPr>
      <t>β</t>
    </r>
    <r>
      <rPr>
        <sz val="11"/>
        <color theme="1"/>
        <rFont val="Calibri"/>
        <family val="2"/>
        <scheme val="minor"/>
      </rPr>
      <t xml:space="preserve">, wordt berekend op basis van de hoek van golfinval (speelt een rol in de berekening van het overslagdebiet)
</t>
    </r>
    <r>
      <rPr>
        <sz val="11"/>
        <color theme="4"/>
        <rFont val="Calibri"/>
        <family val="2"/>
        <scheme val="minor"/>
      </rPr>
      <t>Cel G13</t>
    </r>
    <r>
      <rPr>
        <sz val="11"/>
        <color theme="1"/>
        <rFont val="Calibri"/>
        <family val="2"/>
        <scheme val="minor"/>
      </rPr>
      <t xml:space="preserve">   Reductiefactor γ</t>
    </r>
    <r>
      <rPr>
        <vertAlign val="subscript"/>
        <sz val="11"/>
        <color theme="1"/>
        <rFont val="Calibri"/>
        <family val="2"/>
        <scheme val="minor"/>
      </rPr>
      <t>s</t>
    </r>
    <r>
      <rPr>
        <sz val="11"/>
        <color theme="1"/>
        <rFont val="Calibri"/>
        <family val="2"/>
        <scheme val="minor"/>
      </rPr>
      <t xml:space="preserve">, wordt berekend op basis van de hoek van golfinval. Hiermee wordt de golfhoogte gereduceerd bij de overgang van aan- naar aflandige golfrichtingen.
</t>
    </r>
  </si>
  <si>
    <r>
      <t>V</t>
    </r>
    <r>
      <rPr>
        <b/>
        <vertAlign val="subscript"/>
        <sz val="11"/>
        <color theme="1"/>
        <rFont val="Calibri"/>
        <family val="2"/>
        <scheme val="minor"/>
      </rPr>
      <t>in</t>
    </r>
    <r>
      <rPr>
        <b/>
        <sz val="11"/>
        <color theme="1"/>
        <rFont val="Calibri"/>
        <family val="2"/>
        <scheme val="minor"/>
      </rPr>
      <t xml:space="preserve"> </t>
    </r>
    <r>
      <rPr>
        <b/>
        <vertAlign val="subscript"/>
        <sz val="11"/>
        <color theme="1"/>
        <rFont val="Calibri"/>
        <family val="2"/>
        <scheme val="minor"/>
      </rPr>
      <t>totaal</t>
    </r>
    <r>
      <rPr>
        <b/>
        <sz val="11"/>
        <color theme="1"/>
        <rFont val="Calibri"/>
        <family val="2"/>
        <scheme val="minor"/>
      </rPr>
      <t xml:space="preserve"> [m3]</t>
    </r>
  </si>
  <si>
    <t>Vragen of opmerkingen</t>
  </si>
  <si>
    <t>Indien er vragen of opmerkingen zijn op deze sheet dan kunnen deze worden gemeld bij de Helpdesk Water (www.helpdeskwater.nl).</t>
  </si>
  <si>
    <t>1200036</t>
  </si>
  <si>
    <t>getijverloop IJmuiden</t>
  </si>
  <si>
    <t>HOLLANDSE_KUST</t>
  </si>
  <si>
    <t>(96902, 497794)</t>
  </si>
  <si>
    <t>5</t>
  </si>
  <si>
    <t>100</t>
  </si>
  <si>
    <t>Hollandse en zeeuwse kust</t>
  </si>
  <si>
    <t>22-dec-2017 09:41</t>
  </si>
  <si>
    <t>Getijverloop (m+NAP)</t>
  </si>
  <si>
    <t>Opzet (m)</t>
  </si>
  <si>
    <t>Getijverloop</t>
  </si>
  <si>
    <t>Golfrichting</t>
  </si>
  <si>
    <t>T.b.v. controle illustratiepunt Hydra-NL</t>
  </si>
  <si>
    <t>Op basis van de benodigde hoogte van het kunstwerk en het verloop van de waterstand tijdens een hoogwater wordt het instromende volume berekend. Hiervoor wordt gebruik gemaakt van Hydra-NL en Waterstandsverloop. Een toelichting op de werkwijze is gegeven in paragraaf 11.3 van de Werkwijzer Ontwerpen Waterkerende Kunstwerken (vanaf hier: WOWK). In kort bestek komt het hierop neer:
- bepaal de benodigde hoogte met Hydra-NL
- neem de waterstand en golfhoogte uit het illustratiepunt van de Hydra-NL-berekening over
- bepaal het waterstandverloop aan de hand de tool Waterstandsverloop en exporteer deze naar Excel
- gebruik dit waterstandsverloop als basis voor de berekening van het instromend volume in dit spreadsheet
In dit spreadsheet is voor het belastingsysteem Hollandse en zeeuwse kust de werkwijze opgenomen. Het sheet kan door de gebruiker eenvoudig aangepast worden naar andere belastingsystemen.</t>
  </si>
  <si>
    <r>
      <t xml:space="preserve">In </t>
    </r>
    <r>
      <rPr>
        <sz val="11"/>
        <color theme="4"/>
        <rFont val="Calibri"/>
        <family val="2"/>
        <scheme val="minor"/>
      </rPr>
      <t>kolommen A</t>
    </r>
    <r>
      <rPr>
        <sz val="11"/>
        <color theme="1"/>
        <rFont val="Calibri"/>
        <family val="2"/>
        <scheme val="minor"/>
      </rPr>
      <t xml:space="preserve"> (Tijdsduur) en </t>
    </r>
    <r>
      <rPr>
        <sz val="11"/>
        <color theme="4"/>
        <rFont val="Calibri"/>
        <family val="2"/>
        <scheme val="minor"/>
      </rPr>
      <t>B</t>
    </r>
    <r>
      <rPr>
        <sz val="11"/>
        <color theme="1"/>
        <rFont val="Calibri"/>
        <family val="2"/>
        <scheme val="minor"/>
      </rPr>
      <t xml:space="preserve"> (Waterstand) moeten vervolgens de gegevens omtrent het waterstandsverloop uit de tool Waterstandsverloop worden overgenomen. Ook het tabblad 'Getijverloop' moet worden overgenomen uit de export uit de tool Waterstandsverloop. Dit wordt deels overgenomen in </t>
    </r>
    <r>
      <rPr>
        <sz val="11"/>
        <color theme="4"/>
        <rFont val="Calibri"/>
        <family val="2"/>
        <scheme val="minor"/>
      </rPr>
      <t>kolom C</t>
    </r>
    <r>
      <rPr>
        <sz val="11"/>
        <color theme="1"/>
        <rFont val="Calibri"/>
        <family val="2"/>
        <scheme val="minor"/>
      </rPr>
      <t xml:space="preserve">. In </t>
    </r>
    <r>
      <rPr>
        <sz val="11"/>
        <color theme="4"/>
        <rFont val="Calibri"/>
        <family val="2"/>
        <scheme val="minor"/>
      </rPr>
      <t>kolom D</t>
    </r>
    <r>
      <rPr>
        <sz val="11"/>
        <color theme="1"/>
        <rFont val="Calibri"/>
        <family val="2"/>
        <scheme val="minor"/>
      </rPr>
      <t xml:space="preserve"> wordt vervolgens het verloop van de opzet berekend.
In </t>
    </r>
    <r>
      <rPr>
        <sz val="11"/>
        <color theme="4"/>
        <rFont val="Calibri"/>
        <family val="2"/>
        <scheme val="minor"/>
      </rPr>
      <t>kolom E</t>
    </r>
    <r>
      <rPr>
        <sz val="11"/>
        <color theme="1"/>
        <rFont val="Calibri"/>
        <family val="2"/>
        <scheme val="minor"/>
      </rPr>
      <t xml:space="preserve"> wordt het verloop van de golfhoogte in de tijd berekend. Conform paragraaf 3.6 van het hoofdstuk Hydraulische belastingen van de WOWK volgt de golfhoogte het tijdsverloop van de windopzet. In het sheet Hollandse en zeeuwse kust groeit de golfhoogte van 0 m op T=-24,5 uur naar de maximale waarde op T=-2,5 uur en neemt weer af naar 0 m op T=+19,5 uur.
Vervolgens worden de volgende waarden berekend:
•   In </t>
    </r>
    <r>
      <rPr>
        <sz val="11"/>
        <color theme="4"/>
        <rFont val="Calibri"/>
        <family val="2"/>
        <scheme val="minor"/>
      </rPr>
      <t>kolommen F</t>
    </r>
    <r>
      <rPr>
        <sz val="11"/>
        <color theme="1"/>
        <rFont val="Calibri"/>
        <family val="2"/>
        <scheme val="minor"/>
      </rPr>
      <t xml:space="preserve"> en </t>
    </r>
    <r>
      <rPr>
        <sz val="11"/>
        <color theme="4"/>
        <rFont val="Calibri"/>
        <family val="2"/>
        <scheme val="minor"/>
      </rPr>
      <t>G</t>
    </r>
    <r>
      <rPr>
        <sz val="11"/>
        <color theme="1"/>
        <rFont val="Calibri"/>
        <family val="2"/>
        <scheme val="minor"/>
      </rPr>
      <t xml:space="preserve"> wordt het instromende debiet per strekkende meter over de keermiddelen en landhoofden berekend aan de hand van de formules voor het overslag-/overloopdebiet uit paragraaf 5.2.3 van de WOWK.
•   In </t>
    </r>
    <r>
      <rPr>
        <sz val="11"/>
        <color theme="4"/>
        <rFont val="Calibri"/>
        <family val="2"/>
        <scheme val="minor"/>
      </rPr>
      <t>kolom H</t>
    </r>
    <r>
      <rPr>
        <sz val="11"/>
        <color theme="1"/>
        <rFont val="Calibri"/>
        <family val="2"/>
        <scheme val="minor"/>
      </rPr>
      <t xml:space="preserve"> wordt het totale debiet berekend dat over het gehele kunstwerk (keermiddelen + landhoofden) per seconde naar binnen stroomt
•   In </t>
    </r>
    <r>
      <rPr>
        <sz val="11"/>
        <color theme="4"/>
        <rFont val="Calibri"/>
        <family val="2"/>
        <scheme val="minor"/>
      </rPr>
      <t>kolom I</t>
    </r>
    <r>
      <rPr>
        <sz val="11"/>
        <color theme="1"/>
        <rFont val="Calibri"/>
        <family val="2"/>
        <scheme val="minor"/>
      </rPr>
      <t xml:space="preserve"> wordt het volume berekend dat per tijdsstap instroomt door het debiet uit kolom F te vermenigvuldigen met de tijdsduur van een tijdsstap (in dit geval 1 uur maar dat varieert per belastingsysteem)
•   In </t>
    </r>
    <r>
      <rPr>
        <sz val="11"/>
        <color theme="4"/>
        <rFont val="Calibri"/>
        <family val="2"/>
        <scheme val="minor"/>
      </rPr>
      <t>kolom J</t>
    </r>
    <r>
      <rPr>
        <sz val="11"/>
        <color theme="1"/>
        <rFont val="Calibri"/>
        <family val="2"/>
        <scheme val="minor"/>
      </rPr>
      <t xml:space="preserve"> wordt tenslotte het cumulatieve debiet gegeven tot de betreffende tijdsstap.
</t>
    </r>
  </si>
  <si>
    <r>
      <t xml:space="preserve">In cellen </t>
    </r>
    <r>
      <rPr>
        <sz val="11"/>
        <color theme="4"/>
        <rFont val="Calibri"/>
        <family val="2"/>
        <scheme val="minor"/>
      </rPr>
      <t>L18</t>
    </r>
    <r>
      <rPr>
        <sz val="11"/>
        <color theme="1"/>
        <rFont val="Calibri"/>
        <family val="2"/>
        <scheme val="minor"/>
      </rPr>
      <t xml:space="preserve">, </t>
    </r>
    <r>
      <rPr>
        <sz val="11"/>
        <color theme="4"/>
        <rFont val="Calibri"/>
        <family val="2"/>
        <scheme val="minor"/>
      </rPr>
      <t>M18</t>
    </r>
    <r>
      <rPr>
        <sz val="11"/>
        <color theme="1"/>
        <rFont val="Calibri"/>
        <family val="2"/>
        <scheme val="minor"/>
      </rPr>
      <t xml:space="preserve"> en </t>
    </r>
    <r>
      <rPr>
        <sz val="11"/>
        <color theme="4"/>
        <rFont val="Calibri"/>
        <family val="2"/>
        <scheme val="minor"/>
      </rPr>
      <t>N18</t>
    </r>
    <r>
      <rPr>
        <sz val="11"/>
        <color theme="1"/>
        <rFont val="Calibri"/>
        <family val="2"/>
        <scheme val="minor"/>
      </rPr>
      <t xml:space="preserve"> wordt het resultaat beknopt samengevat:
•   In </t>
    </r>
    <r>
      <rPr>
        <sz val="11"/>
        <color theme="4"/>
        <rFont val="Calibri"/>
        <family val="2"/>
        <scheme val="minor"/>
      </rPr>
      <t>cel L18</t>
    </r>
    <r>
      <rPr>
        <sz val="11"/>
        <color theme="1"/>
        <rFont val="Calibri"/>
        <family val="2"/>
        <scheme val="minor"/>
      </rPr>
      <t xml:space="preserve"> wordt het maximale instromende debiet per seconde per strekkende meter over de keermiddelen gegeven.
•   In </t>
    </r>
    <r>
      <rPr>
        <sz val="11"/>
        <color theme="4"/>
        <rFont val="Calibri"/>
        <family val="2"/>
        <scheme val="minor"/>
      </rPr>
      <t>cel M18</t>
    </r>
    <r>
      <rPr>
        <sz val="11"/>
        <color theme="1"/>
        <rFont val="Calibri"/>
        <family val="2"/>
        <scheme val="minor"/>
      </rPr>
      <t xml:space="preserve"> wordt het maximale instromende debiet per seconde per strekkende meter over de landhoofden gegeven.
•   In </t>
    </r>
    <r>
      <rPr>
        <sz val="11"/>
        <color theme="4"/>
        <rFont val="Calibri"/>
        <family val="2"/>
        <scheme val="minor"/>
      </rPr>
      <t>cel N18</t>
    </r>
    <r>
      <rPr>
        <sz val="11"/>
        <color theme="1"/>
        <rFont val="Calibri"/>
        <family val="2"/>
        <scheme val="minor"/>
      </rPr>
      <t xml:space="preserve"> wordt het totale ingestroomde volume gegeven.
In cellen </t>
    </r>
    <r>
      <rPr>
        <sz val="11"/>
        <color theme="4"/>
        <rFont val="Calibri"/>
        <family val="2"/>
        <scheme val="minor"/>
      </rPr>
      <t>L23</t>
    </r>
    <r>
      <rPr>
        <sz val="11"/>
        <color theme="1"/>
        <rFont val="Calibri"/>
        <family val="2"/>
        <scheme val="minor"/>
      </rPr>
      <t xml:space="preserve"> en </t>
    </r>
    <r>
      <rPr>
        <sz val="11"/>
        <color theme="4"/>
        <rFont val="Calibri"/>
        <family val="2"/>
        <scheme val="minor"/>
      </rPr>
      <t>M23</t>
    </r>
    <r>
      <rPr>
        <sz val="11"/>
        <color theme="1"/>
        <rFont val="Calibri"/>
        <family val="2"/>
        <scheme val="minor"/>
      </rPr>
      <t xml:space="preserve"> tenslotte wordt gecontroleerd wat het debiet is als de maximale waterstand en golfhoogte worden gecombineerd. Dit ten behoeve van de controle of het maximale overslagdebiet uit dit spreadsheet overeenkomt met dat van de Hydra-NL-berekening.
</t>
    </r>
  </si>
  <si>
    <r>
      <t>Overslagdebiet bij combinatie h</t>
    </r>
    <r>
      <rPr>
        <i/>
        <vertAlign val="subscript"/>
        <sz val="11"/>
        <color theme="4"/>
        <rFont val="Calibri"/>
        <family val="2"/>
        <scheme val="minor"/>
      </rPr>
      <t>max</t>
    </r>
    <r>
      <rPr>
        <i/>
        <sz val="11"/>
        <color theme="4"/>
        <rFont val="Calibri"/>
        <family val="2"/>
        <scheme val="minor"/>
      </rPr>
      <t xml:space="preserve"> en H</t>
    </r>
    <r>
      <rPr>
        <i/>
        <vertAlign val="subscript"/>
        <sz val="11"/>
        <color theme="4"/>
        <rFont val="Calibri"/>
        <family val="2"/>
        <scheme val="minor"/>
      </rPr>
      <t>s,max</t>
    </r>
  </si>
  <si>
    <r>
      <t>q</t>
    </r>
    <r>
      <rPr>
        <b/>
        <vertAlign val="subscript"/>
        <sz val="11"/>
        <color theme="4"/>
        <rFont val="Calibri"/>
        <family val="2"/>
        <scheme val="minor"/>
      </rPr>
      <t>os/ol max k</t>
    </r>
  </si>
  <si>
    <r>
      <t>q</t>
    </r>
    <r>
      <rPr>
        <b/>
        <vertAlign val="subscript"/>
        <sz val="11"/>
        <color theme="4"/>
        <rFont val="Calibri"/>
        <family val="2"/>
        <scheme val="minor"/>
      </rPr>
      <t>os/ol max l</t>
    </r>
  </si>
  <si>
    <t>Disclaimer</t>
  </si>
  <si>
    <t>Hoewel dit sheet met zorg is samengesteld kunnen er geen rechten aan worden ontleend. Het gebruik ervan is voor eigen risico van de gebruiker.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</si>
</sst>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0"/>
    <numFmt numFmtId="166" formatCode="[$-413]d\ mmmm\ yyyy;@"/>
    <numFmt numFmtId="167" formatCode="0.0000"/>
  </numFmts>
  <fonts count="15" x14ac:knownFonts="1">
    <font>
      <sz val="11"/>
      <color theme="1"/>
      <name val="Calibri"/>
      <family val="2"/>
      <scheme val="minor"/>
    </font>
    <font>
      <b/>
      <sz val="11"/>
      <color theme="1"/>
      <name val="Calibri"/>
      <family val="2"/>
      <scheme val="minor"/>
    </font>
    <font>
      <vertAlign val="subscript"/>
      <sz val="11"/>
      <color theme="1"/>
      <name val="Calibri"/>
      <family val="2"/>
      <scheme val="minor"/>
    </font>
    <font>
      <sz val="11"/>
      <color theme="1"/>
      <name val="Calibri"/>
      <family val="2"/>
    </font>
    <font>
      <vertAlign val="subscript"/>
      <sz val="11"/>
      <color theme="1"/>
      <name val="Calibri"/>
      <family val="2"/>
    </font>
    <font>
      <vertAlign val="superscript"/>
      <sz val="11"/>
      <color theme="1"/>
      <name val="Calibri"/>
      <family val="2"/>
    </font>
    <font>
      <b/>
      <vertAlign val="subscript"/>
      <sz val="11"/>
      <color theme="1"/>
      <name val="Calibri"/>
      <family val="2"/>
      <scheme val="minor"/>
    </font>
    <font>
      <b/>
      <sz val="11"/>
      <color theme="0" tint="-0.249977111117893"/>
      <name val="Calibri"/>
      <family val="2"/>
      <scheme val="minor"/>
    </font>
    <font>
      <sz val="11"/>
      <color theme="0" tint="-0.249977111117893"/>
      <name val="Calibri"/>
      <family val="2"/>
      <scheme val="minor"/>
    </font>
    <font>
      <sz val="11"/>
      <color theme="4"/>
      <name val="Calibri"/>
      <family val="2"/>
      <scheme val="minor"/>
    </font>
    <font>
      <b/>
      <sz val="11"/>
      <color theme="4"/>
      <name val="Calibri"/>
      <family val="2"/>
      <scheme val="minor"/>
    </font>
    <font>
      <b/>
      <sz val="14"/>
      <color theme="4"/>
      <name val="Calibri"/>
      <family val="2"/>
      <scheme val="minor"/>
    </font>
    <font>
      <i/>
      <sz val="11"/>
      <color theme="4"/>
      <name val="Calibri"/>
      <family val="2"/>
      <scheme val="minor"/>
    </font>
    <font>
      <i/>
      <vertAlign val="subscript"/>
      <sz val="11"/>
      <color theme="4"/>
      <name val="Calibri"/>
      <family val="2"/>
      <scheme val="minor"/>
    </font>
    <font>
      <b/>
      <vertAlign val="subscript"/>
      <sz val="11"/>
      <color theme="4"/>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4.9989318521683403E-2"/>
        <bgColor indexed="64"/>
      </patternFill>
    </fill>
  </fills>
  <borders count="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1">
    <xf numFmtId="0" fontId="0" fillId="0" borderId="0"/>
  </cellStyleXfs>
  <cellXfs count="45">
    <xf numFmtId="0" fontId="0" fillId="0" borderId="0" xfId="0"/>
    <xf numFmtId="164" fontId="0" fillId="0" borderId="0" xfId="0" quotePrefix="1" applyNumberFormat="1"/>
    <xf numFmtId="0" fontId="0" fillId="2" borderId="0" xfId="0" applyFill="1"/>
    <xf numFmtId="0" fontId="3" fillId="2" borderId="0" xfId="0" applyFont="1" applyFill="1"/>
    <xf numFmtId="2" fontId="0" fillId="2" borderId="0" xfId="0" applyNumberFormat="1" applyFill="1"/>
    <xf numFmtId="0" fontId="0" fillId="3" borderId="0" xfId="0" applyFill="1"/>
    <xf numFmtId="0" fontId="3" fillId="3" borderId="0" xfId="0" applyFont="1" applyFill="1"/>
    <xf numFmtId="2" fontId="0" fillId="3" borderId="0" xfId="0" applyNumberFormat="1" applyFill="1"/>
    <xf numFmtId="0" fontId="1" fillId="2" borderId="0" xfId="0" applyFont="1" applyFill="1"/>
    <xf numFmtId="0" fontId="1" fillId="3" borderId="0" xfId="0" applyFont="1" applyFill="1"/>
    <xf numFmtId="0" fontId="0" fillId="4" borderId="0" xfId="0" applyFont="1" applyFill="1"/>
    <xf numFmtId="164" fontId="1" fillId="0" borderId="0" xfId="0" applyNumberFormat="1" applyFont="1"/>
    <xf numFmtId="0" fontId="0" fillId="0" borderId="0" xfId="0"/>
    <xf numFmtId="164" fontId="0" fillId="0" borderId="0" xfId="0" applyNumberFormat="1"/>
    <xf numFmtId="0" fontId="1" fillId="0" borderId="0" xfId="0" applyFont="1"/>
    <xf numFmtId="165" fontId="0" fillId="0" borderId="0" xfId="0" applyNumberFormat="1"/>
    <xf numFmtId="1" fontId="0" fillId="0" borderId="0" xfId="0" applyNumberFormat="1"/>
    <xf numFmtId="3" fontId="0" fillId="0" borderId="0" xfId="0" applyNumberFormat="1"/>
    <xf numFmtId="0" fontId="7" fillId="0" borderId="0" xfId="0" applyFont="1"/>
    <xf numFmtId="3" fontId="8" fillId="0" borderId="0" xfId="0" applyNumberFormat="1" applyFont="1"/>
    <xf numFmtId="164" fontId="1" fillId="0" borderId="0" xfId="0" quotePrefix="1" applyNumberFormat="1" applyFont="1" applyAlignment="1">
      <alignment horizontal="right"/>
    </xf>
    <xf numFmtId="0" fontId="1" fillId="0" borderId="1" xfId="0" applyFont="1" applyBorder="1"/>
    <xf numFmtId="0" fontId="1" fillId="0" borderId="2" xfId="0" applyFont="1" applyBorder="1"/>
    <xf numFmtId="3" fontId="0" fillId="0" borderId="4" xfId="0" applyNumberFormat="1" applyBorder="1"/>
    <xf numFmtId="0" fontId="1" fillId="0" borderId="5" xfId="0" applyFont="1" applyBorder="1"/>
    <xf numFmtId="164" fontId="0" fillId="0" borderId="3" xfId="0" applyNumberFormat="1" applyBorder="1"/>
    <xf numFmtId="164" fontId="0" fillId="0" borderId="6" xfId="0" applyNumberFormat="1" applyBorder="1"/>
    <xf numFmtId="0" fontId="8" fillId="0" borderId="0" xfId="0" applyFont="1"/>
    <xf numFmtId="164" fontId="8" fillId="0" borderId="0" xfId="0" applyNumberFormat="1" applyFont="1"/>
    <xf numFmtId="0" fontId="11" fillId="5" borderId="0" xfId="0" applyFont="1" applyFill="1"/>
    <xf numFmtId="0" fontId="0" fillId="5" borderId="0" xfId="0" applyFill="1"/>
    <xf numFmtId="0" fontId="10" fillId="5" borderId="0" xfId="0" applyFont="1" applyFill="1"/>
    <xf numFmtId="166" fontId="0" fillId="5" borderId="0" xfId="0" applyNumberFormat="1" applyFill="1"/>
    <xf numFmtId="167" fontId="0" fillId="0" borderId="0" xfId="0" quotePrefix="1" applyNumberFormat="1"/>
    <xf numFmtId="0" fontId="0" fillId="0" borderId="0" xfId="0" applyAlignment="1">
      <alignment horizontal="left" vertical="top"/>
    </xf>
    <xf numFmtId="0" fontId="0" fillId="0" borderId="0" xfId="0" applyAlignment="1">
      <alignment horizontal="left"/>
    </xf>
    <xf numFmtId="0" fontId="12" fillId="0" borderId="0" xfId="0" applyFont="1" applyAlignment="1">
      <alignment horizontal="left" vertical="top"/>
    </xf>
    <xf numFmtId="0" fontId="9" fillId="0" borderId="0" xfId="0" applyFont="1" applyAlignment="1">
      <alignment horizontal="left" vertical="top"/>
    </xf>
    <xf numFmtId="0" fontId="12" fillId="0" borderId="0" xfId="0" applyFont="1"/>
    <xf numFmtId="165" fontId="9" fillId="0" borderId="0" xfId="0" applyNumberFormat="1" applyFont="1"/>
    <xf numFmtId="0" fontId="10" fillId="0" borderId="1" xfId="0" applyFont="1" applyBorder="1"/>
    <xf numFmtId="0" fontId="10" fillId="0" borderId="2" xfId="0" applyFont="1" applyBorder="1"/>
    <xf numFmtId="164" fontId="9" fillId="0" borderId="3" xfId="0" applyNumberFormat="1" applyFont="1" applyBorder="1"/>
    <xf numFmtId="164" fontId="9" fillId="0" borderId="4" xfId="0" applyNumberFormat="1" applyFont="1" applyBorder="1"/>
    <xf numFmtId="0" fontId="0" fillId="5" borderId="0" xfId="0" applyFill="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Waterstand en golfhoogte</a:t>
            </a:r>
          </a:p>
        </c:rich>
      </c:tx>
      <c:overlay val="0"/>
      <c:spPr>
        <a:noFill/>
        <a:ln>
          <a:noFill/>
        </a:ln>
        <a:effectLst/>
      </c:spPr>
    </c:title>
    <c:autoTitleDeleted val="0"/>
    <c:plotArea>
      <c:layout/>
      <c:lineChart>
        <c:grouping val="standard"/>
        <c:varyColors val="0"/>
        <c:ser>
          <c:idx val="1"/>
          <c:order val="0"/>
          <c:tx>
            <c:strRef>
              <c:f>'Hollandse en zeeuwse kust'!$B$17</c:f>
              <c:strCache>
                <c:ptCount val="1"/>
                <c:pt idx="0">
                  <c:v>Waterstand (m+NAP)</c:v>
                </c:pt>
              </c:strCache>
            </c:strRef>
          </c:tx>
          <c:spPr>
            <a:ln w="28575" cap="rnd">
              <a:solidFill>
                <a:schemeClr val="accent2"/>
              </a:solidFill>
              <a:round/>
            </a:ln>
            <a:effectLst/>
          </c:spPr>
          <c:marker>
            <c:symbol val="none"/>
          </c:marker>
          <c:cat>
            <c:numRef>
              <c:f>'Hollandse en zeeuwse kust'!$A$18:$A$498</c:f>
              <c:numCache>
                <c:formatCode>0,000</c:formatCode>
                <c:ptCount val="481"/>
                <c:pt idx="0">
                  <c:v>-40.000000000002103</c:v>
                </c:pt>
                <c:pt idx="1">
                  <c:v>-39.833333333335403</c:v>
                </c:pt>
                <c:pt idx="2">
                  <c:v>-39.666666666668803</c:v>
                </c:pt>
                <c:pt idx="3">
                  <c:v>-39.500000000002103</c:v>
                </c:pt>
                <c:pt idx="4">
                  <c:v>-39.333333333335503</c:v>
                </c:pt>
                <c:pt idx="5">
                  <c:v>-39.166666666668803</c:v>
                </c:pt>
                <c:pt idx="6">
                  <c:v>-39.000000000002203</c:v>
                </c:pt>
                <c:pt idx="7">
                  <c:v>-38.833333333335503</c:v>
                </c:pt>
                <c:pt idx="8">
                  <c:v>-38.666666666668803</c:v>
                </c:pt>
                <c:pt idx="9">
                  <c:v>-38.500000000002203</c:v>
                </c:pt>
                <c:pt idx="10">
                  <c:v>-38.333333333335503</c:v>
                </c:pt>
                <c:pt idx="11">
                  <c:v>-38.166666666668903</c:v>
                </c:pt>
                <c:pt idx="12">
                  <c:v>-38.000000000002203</c:v>
                </c:pt>
                <c:pt idx="13">
                  <c:v>-37.833333333335602</c:v>
                </c:pt>
                <c:pt idx="14">
                  <c:v>-37.666666666668903</c:v>
                </c:pt>
                <c:pt idx="15">
                  <c:v>-37.500000000002203</c:v>
                </c:pt>
                <c:pt idx="16">
                  <c:v>-37.333333333335602</c:v>
                </c:pt>
                <c:pt idx="17">
                  <c:v>-37.166666666668903</c:v>
                </c:pt>
                <c:pt idx="18">
                  <c:v>-37.000000000002302</c:v>
                </c:pt>
                <c:pt idx="19">
                  <c:v>-36.833333333335602</c:v>
                </c:pt>
                <c:pt idx="20">
                  <c:v>-36.666666666669002</c:v>
                </c:pt>
                <c:pt idx="21">
                  <c:v>-36.500000000002302</c:v>
                </c:pt>
                <c:pt idx="22">
                  <c:v>-36.333333333335602</c:v>
                </c:pt>
                <c:pt idx="23">
                  <c:v>-36.166666666669002</c:v>
                </c:pt>
                <c:pt idx="24">
                  <c:v>-36.000000000002302</c:v>
                </c:pt>
                <c:pt idx="25">
                  <c:v>-35.833333333335702</c:v>
                </c:pt>
                <c:pt idx="26">
                  <c:v>-35.666666666669002</c:v>
                </c:pt>
                <c:pt idx="27">
                  <c:v>-35.500000000002402</c:v>
                </c:pt>
                <c:pt idx="28">
                  <c:v>-35.333333333335702</c:v>
                </c:pt>
                <c:pt idx="29">
                  <c:v>-35.166666666669002</c:v>
                </c:pt>
                <c:pt idx="30">
                  <c:v>-35.000000000002402</c:v>
                </c:pt>
                <c:pt idx="31">
                  <c:v>-34.833333333335702</c:v>
                </c:pt>
                <c:pt idx="32">
                  <c:v>-34.666666666669101</c:v>
                </c:pt>
                <c:pt idx="33">
                  <c:v>-34.500000000002402</c:v>
                </c:pt>
                <c:pt idx="34">
                  <c:v>-34.333333333335801</c:v>
                </c:pt>
                <c:pt idx="35">
                  <c:v>-34.166666666669101</c:v>
                </c:pt>
                <c:pt idx="36">
                  <c:v>-34.000000000002402</c:v>
                </c:pt>
                <c:pt idx="37">
                  <c:v>-33.833333333335801</c:v>
                </c:pt>
                <c:pt idx="38">
                  <c:v>-33.666666666669101</c:v>
                </c:pt>
                <c:pt idx="39">
                  <c:v>-33.500000000002501</c:v>
                </c:pt>
                <c:pt idx="40">
                  <c:v>-33.333333333335801</c:v>
                </c:pt>
                <c:pt idx="41">
                  <c:v>-33.166666666669201</c:v>
                </c:pt>
                <c:pt idx="42">
                  <c:v>-33.000000000002501</c:v>
                </c:pt>
                <c:pt idx="43">
                  <c:v>-32.833333333335801</c:v>
                </c:pt>
                <c:pt idx="44">
                  <c:v>-32.666666666669201</c:v>
                </c:pt>
                <c:pt idx="45">
                  <c:v>-32.500000000002501</c:v>
                </c:pt>
                <c:pt idx="46">
                  <c:v>-32.333333333335901</c:v>
                </c:pt>
                <c:pt idx="47">
                  <c:v>-32.166666666669201</c:v>
                </c:pt>
                <c:pt idx="48">
                  <c:v>-32.000000000002601</c:v>
                </c:pt>
                <c:pt idx="49">
                  <c:v>-31.833333333335901</c:v>
                </c:pt>
                <c:pt idx="50">
                  <c:v>-31.666666666669201</c:v>
                </c:pt>
                <c:pt idx="51">
                  <c:v>-31.500000000002601</c:v>
                </c:pt>
                <c:pt idx="52">
                  <c:v>-31.333333333335901</c:v>
                </c:pt>
                <c:pt idx="53">
                  <c:v>-31.1666666666693</c:v>
                </c:pt>
                <c:pt idx="54">
                  <c:v>-31.000000000002601</c:v>
                </c:pt>
                <c:pt idx="55">
                  <c:v>-30.833333333336</c:v>
                </c:pt>
                <c:pt idx="56">
                  <c:v>-30.6666666666693</c:v>
                </c:pt>
                <c:pt idx="57">
                  <c:v>-30.500000000002601</c:v>
                </c:pt>
                <c:pt idx="58">
                  <c:v>-30.333333333336</c:v>
                </c:pt>
                <c:pt idx="59">
                  <c:v>-30.1666666666693</c:v>
                </c:pt>
                <c:pt idx="60">
                  <c:v>-30.0000000000027</c:v>
                </c:pt>
                <c:pt idx="61">
                  <c:v>-29.833333333336</c:v>
                </c:pt>
                <c:pt idx="62">
                  <c:v>-29.6666666666694</c:v>
                </c:pt>
                <c:pt idx="63">
                  <c:v>-29.5000000000027</c:v>
                </c:pt>
                <c:pt idx="64">
                  <c:v>-29.333333333336</c:v>
                </c:pt>
                <c:pt idx="65">
                  <c:v>-29.1666666666694</c:v>
                </c:pt>
                <c:pt idx="66">
                  <c:v>-29.0000000000027</c:v>
                </c:pt>
                <c:pt idx="67">
                  <c:v>-28.8333333333361</c:v>
                </c:pt>
                <c:pt idx="68">
                  <c:v>-28.6666666666694</c:v>
                </c:pt>
                <c:pt idx="69">
                  <c:v>-28.5000000000028</c:v>
                </c:pt>
                <c:pt idx="70">
                  <c:v>-28.3333333333361</c:v>
                </c:pt>
                <c:pt idx="71">
                  <c:v>-28.1666666666694</c:v>
                </c:pt>
                <c:pt idx="72">
                  <c:v>-28.0000000000028</c:v>
                </c:pt>
                <c:pt idx="73">
                  <c:v>-27.8333333333361</c:v>
                </c:pt>
                <c:pt idx="74">
                  <c:v>-27.666666666669499</c:v>
                </c:pt>
                <c:pt idx="75">
                  <c:v>-27.5000000000028</c:v>
                </c:pt>
                <c:pt idx="76">
                  <c:v>-27.333333333336199</c:v>
                </c:pt>
                <c:pt idx="77">
                  <c:v>-27.166666666669499</c:v>
                </c:pt>
                <c:pt idx="78">
                  <c:v>-27.0000000000028</c:v>
                </c:pt>
                <c:pt idx="79">
                  <c:v>-26.833333333336199</c:v>
                </c:pt>
                <c:pt idx="80">
                  <c:v>-26.666666666669499</c:v>
                </c:pt>
                <c:pt idx="81">
                  <c:v>-26.500000000002899</c:v>
                </c:pt>
                <c:pt idx="82">
                  <c:v>-26.333333333336199</c:v>
                </c:pt>
                <c:pt idx="83">
                  <c:v>-26.166666666669599</c:v>
                </c:pt>
                <c:pt idx="84">
                  <c:v>-26.000000000002899</c:v>
                </c:pt>
                <c:pt idx="85">
                  <c:v>-25.833333333336199</c:v>
                </c:pt>
                <c:pt idx="86">
                  <c:v>-25.666666666669599</c:v>
                </c:pt>
                <c:pt idx="87">
                  <c:v>-25.500000000002899</c:v>
                </c:pt>
                <c:pt idx="88">
                  <c:v>-25.333333333336299</c:v>
                </c:pt>
                <c:pt idx="89">
                  <c:v>-25.166666666669599</c:v>
                </c:pt>
                <c:pt idx="90">
                  <c:v>-25.000000000002998</c:v>
                </c:pt>
                <c:pt idx="91">
                  <c:v>-24.833333333336299</c:v>
                </c:pt>
                <c:pt idx="92">
                  <c:v>-24.666666666669599</c:v>
                </c:pt>
                <c:pt idx="93">
                  <c:v>-24.500000000002998</c:v>
                </c:pt>
                <c:pt idx="94">
                  <c:v>-24.333333333336299</c:v>
                </c:pt>
                <c:pt idx="95">
                  <c:v>-24.166666666669698</c:v>
                </c:pt>
                <c:pt idx="96">
                  <c:v>-24.000000000002998</c:v>
                </c:pt>
                <c:pt idx="97">
                  <c:v>-23.833333333336402</c:v>
                </c:pt>
                <c:pt idx="98">
                  <c:v>-23.666666666669698</c:v>
                </c:pt>
                <c:pt idx="99">
                  <c:v>-23.500000000002998</c:v>
                </c:pt>
                <c:pt idx="100">
                  <c:v>-23.333333333336402</c:v>
                </c:pt>
                <c:pt idx="101">
                  <c:v>-23.166666666669698</c:v>
                </c:pt>
                <c:pt idx="102">
                  <c:v>-23.000000000003102</c:v>
                </c:pt>
                <c:pt idx="103">
                  <c:v>-22.833333333336402</c:v>
                </c:pt>
                <c:pt idx="104">
                  <c:v>-22.666666666669801</c:v>
                </c:pt>
                <c:pt idx="105">
                  <c:v>-22.500000000003102</c:v>
                </c:pt>
                <c:pt idx="106">
                  <c:v>-22.333333333336402</c:v>
                </c:pt>
                <c:pt idx="107">
                  <c:v>-22.166666666669801</c:v>
                </c:pt>
                <c:pt idx="108">
                  <c:v>-22.000000000003102</c:v>
                </c:pt>
                <c:pt idx="109">
                  <c:v>-21.833333333336501</c:v>
                </c:pt>
                <c:pt idx="110">
                  <c:v>-21.666666666669801</c:v>
                </c:pt>
                <c:pt idx="111">
                  <c:v>-21.500000000003201</c:v>
                </c:pt>
                <c:pt idx="112">
                  <c:v>-21.333333333336501</c:v>
                </c:pt>
                <c:pt idx="113">
                  <c:v>-21.166666666669801</c:v>
                </c:pt>
                <c:pt idx="114">
                  <c:v>-21.000000000003201</c:v>
                </c:pt>
                <c:pt idx="115">
                  <c:v>-20.833333333336501</c:v>
                </c:pt>
                <c:pt idx="116">
                  <c:v>-20.666666666669901</c:v>
                </c:pt>
                <c:pt idx="117">
                  <c:v>-20.500000000003201</c:v>
                </c:pt>
                <c:pt idx="118">
                  <c:v>-20.333333333336601</c:v>
                </c:pt>
                <c:pt idx="119">
                  <c:v>-20.166666666669901</c:v>
                </c:pt>
                <c:pt idx="120">
                  <c:v>-20.000000000003201</c:v>
                </c:pt>
                <c:pt idx="121">
                  <c:v>-19.833333333336601</c:v>
                </c:pt>
                <c:pt idx="122">
                  <c:v>-19.666666666669901</c:v>
                </c:pt>
                <c:pt idx="123">
                  <c:v>-19.5000000000033</c:v>
                </c:pt>
                <c:pt idx="124">
                  <c:v>-19.333333333336601</c:v>
                </c:pt>
                <c:pt idx="125">
                  <c:v>-19.16666666667</c:v>
                </c:pt>
                <c:pt idx="126">
                  <c:v>-19.0000000000033</c:v>
                </c:pt>
                <c:pt idx="127">
                  <c:v>-18.833333333336601</c:v>
                </c:pt>
                <c:pt idx="128">
                  <c:v>-18.66666666667</c:v>
                </c:pt>
                <c:pt idx="129">
                  <c:v>-18.5000000000033</c:v>
                </c:pt>
                <c:pt idx="130">
                  <c:v>-18.3333333333367</c:v>
                </c:pt>
                <c:pt idx="131">
                  <c:v>-18.16666666667</c:v>
                </c:pt>
                <c:pt idx="132">
                  <c:v>-18.0000000000034</c:v>
                </c:pt>
                <c:pt idx="133">
                  <c:v>-17.8333333333367</c:v>
                </c:pt>
                <c:pt idx="134">
                  <c:v>-17.66666666667</c:v>
                </c:pt>
                <c:pt idx="135">
                  <c:v>-17.5000000000034</c:v>
                </c:pt>
                <c:pt idx="136">
                  <c:v>-17.3333333333367</c:v>
                </c:pt>
                <c:pt idx="137">
                  <c:v>-17.1666666666701</c:v>
                </c:pt>
                <c:pt idx="138">
                  <c:v>-17.0000000000034</c:v>
                </c:pt>
                <c:pt idx="139">
                  <c:v>-16.8333333333368</c:v>
                </c:pt>
                <c:pt idx="140">
                  <c:v>-16.6666666666701</c:v>
                </c:pt>
                <c:pt idx="141">
                  <c:v>-16.5000000000034</c:v>
                </c:pt>
                <c:pt idx="142">
                  <c:v>-16.3333333333368</c:v>
                </c:pt>
                <c:pt idx="143">
                  <c:v>-16.1666666666701</c:v>
                </c:pt>
                <c:pt idx="144">
                  <c:v>-16.000000000003499</c:v>
                </c:pt>
                <c:pt idx="145">
                  <c:v>-15.8333333333368</c:v>
                </c:pt>
                <c:pt idx="146">
                  <c:v>-15.666666666670199</c:v>
                </c:pt>
                <c:pt idx="147">
                  <c:v>-15.500000000003499</c:v>
                </c:pt>
                <c:pt idx="148">
                  <c:v>-15.3333333333368</c:v>
                </c:pt>
                <c:pt idx="149">
                  <c:v>-15.166666666670199</c:v>
                </c:pt>
                <c:pt idx="150">
                  <c:v>-15.000000000003499</c:v>
                </c:pt>
                <c:pt idx="151">
                  <c:v>-14.833333333336901</c:v>
                </c:pt>
                <c:pt idx="152">
                  <c:v>-14.666666666670199</c:v>
                </c:pt>
                <c:pt idx="153">
                  <c:v>-14.500000000003601</c:v>
                </c:pt>
                <c:pt idx="154">
                  <c:v>-14.333333333336901</c:v>
                </c:pt>
                <c:pt idx="155">
                  <c:v>-14.166666666670199</c:v>
                </c:pt>
                <c:pt idx="156">
                  <c:v>-14.000000000003601</c:v>
                </c:pt>
                <c:pt idx="157">
                  <c:v>-13.833333333336901</c:v>
                </c:pt>
                <c:pt idx="158">
                  <c:v>-13.666666666670301</c:v>
                </c:pt>
                <c:pt idx="159">
                  <c:v>-13.500000000003601</c:v>
                </c:pt>
                <c:pt idx="160">
                  <c:v>-13.333333333337</c:v>
                </c:pt>
                <c:pt idx="161">
                  <c:v>-13.166666666670301</c:v>
                </c:pt>
                <c:pt idx="162">
                  <c:v>-13.000000000003601</c:v>
                </c:pt>
                <c:pt idx="163">
                  <c:v>-12.833333333337</c:v>
                </c:pt>
                <c:pt idx="164">
                  <c:v>-12.666666666670301</c:v>
                </c:pt>
                <c:pt idx="165">
                  <c:v>-12.5000000000037</c:v>
                </c:pt>
                <c:pt idx="166">
                  <c:v>-12.333333333337</c:v>
                </c:pt>
                <c:pt idx="167">
                  <c:v>-12.1666666666704</c:v>
                </c:pt>
                <c:pt idx="168">
                  <c:v>-12.0000000000037</c:v>
                </c:pt>
                <c:pt idx="169">
                  <c:v>-11.833333333337</c:v>
                </c:pt>
                <c:pt idx="170">
                  <c:v>-11.6666666666704</c:v>
                </c:pt>
                <c:pt idx="171">
                  <c:v>-11.5000000000037</c:v>
                </c:pt>
                <c:pt idx="172">
                  <c:v>-11.3333333333371</c:v>
                </c:pt>
                <c:pt idx="173">
                  <c:v>-11.1666666666704</c:v>
                </c:pt>
                <c:pt idx="174">
                  <c:v>-11.0000000000038</c:v>
                </c:pt>
                <c:pt idx="175">
                  <c:v>-10.8333333333371</c:v>
                </c:pt>
                <c:pt idx="176">
                  <c:v>-10.6666666666704</c:v>
                </c:pt>
                <c:pt idx="177">
                  <c:v>-10.5000000000038</c:v>
                </c:pt>
                <c:pt idx="178">
                  <c:v>-10.3333333333371</c:v>
                </c:pt>
                <c:pt idx="179">
                  <c:v>-10.166666666670499</c:v>
                </c:pt>
                <c:pt idx="180">
                  <c:v>-10.0000000000038</c:v>
                </c:pt>
                <c:pt idx="181">
                  <c:v>-9.8333333333371904</c:v>
                </c:pt>
                <c:pt idx="182">
                  <c:v>-9.6666666666704906</c:v>
                </c:pt>
                <c:pt idx="183">
                  <c:v>-9.5000000000037907</c:v>
                </c:pt>
                <c:pt idx="184">
                  <c:v>-9.3333333333371904</c:v>
                </c:pt>
                <c:pt idx="185">
                  <c:v>-9.1666666666704906</c:v>
                </c:pt>
                <c:pt idx="186">
                  <c:v>-9.0000000000038902</c:v>
                </c:pt>
                <c:pt idx="187">
                  <c:v>-8.8333333333371904</c:v>
                </c:pt>
                <c:pt idx="188">
                  <c:v>-8.66666666667059</c:v>
                </c:pt>
                <c:pt idx="189">
                  <c:v>-8.5000000000038902</c:v>
                </c:pt>
                <c:pt idx="190">
                  <c:v>-8.3333333333371904</c:v>
                </c:pt>
                <c:pt idx="191">
                  <c:v>-8.16666666667059</c:v>
                </c:pt>
                <c:pt idx="192">
                  <c:v>-8.0000000000038902</c:v>
                </c:pt>
                <c:pt idx="193">
                  <c:v>-7.8333333333372899</c:v>
                </c:pt>
                <c:pt idx="194">
                  <c:v>-7.66666666667059</c:v>
                </c:pt>
                <c:pt idx="195">
                  <c:v>-7.5000000000039897</c:v>
                </c:pt>
                <c:pt idx="196">
                  <c:v>-7.3333333333372899</c:v>
                </c:pt>
                <c:pt idx="197">
                  <c:v>-7.16666666667059</c:v>
                </c:pt>
                <c:pt idx="198">
                  <c:v>-7.0000000000039897</c:v>
                </c:pt>
                <c:pt idx="199">
                  <c:v>-6.8333333333372899</c:v>
                </c:pt>
                <c:pt idx="200">
                  <c:v>-6.6666666666706904</c:v>
                </c:pt>
                <c:pt idx="201">
                  <c:v>-6.5000000000039897</c:v>
                </c:pt>
                <c:pt idx="202">
                  <c:v>-6.3333333333373902</c:v>
                </c:pt>
                <c:pt idx="203">
                  <c:v>-6.1666666666706904</c:v>
                </c:pt>
                <c:pt idx="204">
                  <c:v>-6.0000000000039897</c:v>
                </c:pt>
                <c:pt idx="205">
                  <c:v>-5.8333333333373902</c:v>
                </c:pt>
                <c:pt idx="206">
                  <c:v>-5.6666666666706904</c:v>
                </c:pt>
                <c:pt idx="207">
                  <c:v>-5.5000000000041096</c:v>
                </c:pt>
                <c:pt idx="208">
                  <c:v>-5.3333333333373902</c:v>
                </c:pt>
                <c:pt idx="209">
                  <c:v>-5.1666666666706904</c:v>
                </c:pt>
                <c:pt idx="210">
                  <c:v>-5.0000000000041096</c:v>
                </c:pt>
                <c:pt idx="211">
                  <c:v>-4.8333333333373902</c:v>
                </c:pt>
                <c:pt idx="212">
                  <c:v>-4.6666666666708103</c:v>
                </c:pt>
                <c:pt idx="213">
                  <c:v>-4.5000000000041096</c:v>
                </c:pt>
                <c:pt idx="214">
                  <c:v>-4.3333333333375101</c:v>
                </c:pt>
                <c:pt idx="215">
                  <c:v>-4.1666666666708103</c:v>
                </c:pt>
                <c:pt idx="216">
                  <c:v>-4.0000000000041096</c:v>
                </c:pt>
                <c:pt idx="217">
                  <c:v>-3.8333333333375101</c:v>
                </c:pt>
                <c:pt idx="218">
                  <c:v>-3.6666666666708099</c:v>
                </c:pt>
                <c:pt idx="219">
                  <c:v>-3.50000000000421</c:v>
                </c:pt>
                <c:pt idx="220">
                  <c:v>-3.3333333333375101</c:v>
                </c:pt>
                <c:pt idx="221">
                  <c:v>-3.1666666666709098</c:v>
                </c:pt>
                <c:pt idx="222">
                  <c:v>-3.00000000000421</c:v>
                </c:pt>
                <c:pt idx="223">
                  <c:v>-2.8333333333375101</c:v>
                </c:pt>
                <c:pt idx="224">
                  <c:v>-2.6666666666709098</c:v>
                </c:pt>
                <c:pt idx="225">
                  <c:v>-2.5</c:v>
                </c:pt>
                <c:pt idx="226">
                  <c:v>-2.3333333333376101</c:v>
                </c:pt>
                <c:pt idx="227">
                  <c:v>-2.1666666666709098</c:v>
                </c:pt>
                <c:pt idx="228">
                  <c:v>-2.0000000000043099</c:v>
                </c:pt>
                <c:pt idx="229">
                  <c:v>-1.8333333333376101</c:v>
                </c:pt>
                <c:pt idx="230">
                  <c:v>-1.66666666667091</c:v>
                </c:pt>
                <c:pt idx="231">
                  <c:v>-1.5000000000043101</c:v>
                </c:pt>
                <c:pt idx="232">
                  <c:v>-1.3333333333376101</c:v>
                </c:pt>
                <c:pt idx="233">
                  <c:v>-1.1666666666710099</c:v>
                </c:pt>
                <c:pt idx="234">
                  <c:v>-1.0000000000043101</c:v>
                </c:pt>
                <c:pt idx="235">
                  <c:v>-0.83333333333770598</c:v>
                </c:pt>
                <c:pt idx="236">
                  <c:v>-0.66666666667100605</c:v>
                </c:pt>
                <c:pt idx="237">
                  <c:v>-0.500000000004306</c:v>
                </c:pt>
                <c:pt idx="238">
                  <c:v>-0.33333333333770598</c:v>
                </c:pt>
                <c:pt idx="239">
                  <c:v>-0.16666666667100599</c:v>
                </c:pt>
                <c:pt idx="240">
                  <c:v>-4.4053649617126195E-12</c:v>
                </c:pt>
                <c:pt idx="241">
                  <c:v>0.16666666666229399</c:v>
                </c:pt>
                <c:pt idx="242">
                  <c:v>0.33333333332889498</c:v>
                </c:pt>
                <c:pt idx="243">
                  <c:v>0.49999999999559502</c:v>
                </c:pt>
                <c:pt idx="244">
                  <c:v>0.66666666666229402</c:v>
                </c:pt>
                <c:pt idx="245">
                  <c:v>0.83333333332889503</c:v>
                </c:pt>
                <c:pt idx="246">
                  <c:v>0.99999999999559497</c:v>
                </c:pt>
                <c:pt idx="247">
                  <c:v>1.1666666666621901</c:v>
                </c:pt>
                <c:pt idx="248">
                  <c:v>1.3333333333288899</c:v>
                </c:pt>
                <c:pt idx="249">
                  <c:v>1.4999999999955</c:v>
                </c:pt>
                <c:pt idx="250">
                  <c:v>1.6666666666621901</c:v>
                </c:pt>
                <c:pt idx="251">
                  <c:v>1.8333333333288899</c:v>
                </c:pt>
                <c:pt idx="252">
                  <c:v>1.9999999999955</c:v>
                </c:pt>
                <c:pt idx="253">
                  <c:v>2.1666666666621999</c:v>
                </c:pt>
                <c:pt idx="254">
                  <c:v>2.3333333333288002</c:v>
                </c:pt>
                <c:pt idx="255">
                  <c:v>2.4999999999955</c:v>
                </c:pt>
                <c:pt idx="256">
                  <c:v>2.6666666666620999</c:v>
                </c:pt>
                <c:pt idx="257">
                  <c:v>2.8333333333288002</c:v>
                </c:pt>
                <c:pt idx="258">
                  <c:v>2.9999999999955</c:v>
                </c:pt>
                <c:pt idx="259">
                  <c:v>3.1666666666620999</c:v>
                </c:pt>
                <c:pt idx="260">
                  <c:v>3.3333333333288002</c:v>
                </c:pt>
                <c:pt idx="261">
                  <c:v>3.4999999999954001</c:v>
                </c:pt>
                <c:pt idx="262">
                  <c:v>3.6666666666620999</c:v>
                </c:pt>
                <c:pt idx="263">
                  <c:v>3.8333333333286999</c:v>
                </c:pt>
                <c:pt idx="264">
                  <c:v>3.9999999999954001</c:v>
                </c:pt>
                <c:pt idx="265">
                  <c:v>4.1666666666620999</c:v>
                </c:pt>
                <c:pt idx="266">
                  <c:v>4.3333333333287003</c:v>
                </c:pt>
                <c:pt idx="267">
                  <c:v>4.4999999999954001</c:v>
                </c:pt>
                <c:pt idx="268">
                  <c:v>4.6666666666619996</c:v>
                </c:pt>
                <c:pt idx="269">
                  <c:v>4.8333333333287003</c:v>
                </c:pt>
                <c:pt idx="270">
                  <c:v>4.9999999999952998</c:v>
                </c:pt>
                <c:pt idx="271">
                  <c:v>5.1666666666619996</c:v>
                </c:pt>
                <c:pt idx="272">
                  <c:v>5.3333333333287003</c:v>
                </c:pt>
                <c:pt idx="273">
                  <c:v>5.4999999999952998</c:v>
                </c:pt>
                <c:pt idx="274">
                  <c:v>5.6666666666619996</c:v>
                </c:pt>
                <c:pt idx="275">
                  <c:v>5.8333333333285999</c:v>
                </c:pt>
                <c:pt idx="276">
                  <c:v>5.9999999999952998</c:v>
                </c:pt>
                <c:pt idx="277">
                  <c:v>6.1666666666619001</c:v>
                </c:pt>
                <c:pt idx="278">
                  <c:v>6.3333333333285999</c:v>
                </c:pt>
                <c:pt idx="279">
                  <c:v>6.4999999999952998</c:v>
                </c:pt>
                <c:pt idx="280">
                  <c:v>6.6666666666619001</c:v>
                </c:pt>
                <c:pt idx="281">
                  <c:v>6.8333333333285999</c:v>
                </c:pt>
                <c:pt idx="282">
                  <c:v>6.9999999999952003</c:v>
                </c:pt>
                <c:pt idx="283">
                  <c:v>7.1666666666619001</c:v>
                </c:pt>
                <c:pt idx="284">
                  <c:v>7.3333333333284996</c:v>
                </c:pt>
                <c:pt idx="285">
                  <c:v>7.4999999999952003</c:v>
                </c:pt>
                <c:pt idx="286">
                  <c:v>7.6666666666619001</c:v>
                </c:pt>
                <c:pt idx="287">
                  <c:v>7.8333333333284996</c:v>
                </c:pt>
                <c:pt idx="288">
                  <c:v>7.9999999999952003</c:v>
                </c:pt>
                <c:pt idx="289">
                  <c:v>8.1666666666618006</c:v>
                </c:pt>
                <c:pt idx="290">
                  <c:v>8.3333333333285005</c:v>
                </c:pt>
                <c:pt idx="291">
                  <c:v>8.4999999999951008</c:v>
                </c:pt>
                <c:pt idx="292">
                  <c:v>8.6666666666618006</c:v>
                </c:pt>
                <c:pt idx="293">
                  <c:v>8.8333333333285005</c:v>
                </c:pt>
                <c:pt idx="294">
                  <c:v>8.9999999999951008</c:v>
                </c:pt>
                <c:pt idx="295">
                  <c:v>9.1666666666618006</c:v>
                </c:pt>
                <c:pt idx="296">
                  <c:v>9.3333333333283992</c:v>
                </c:pt>
                <c:pt idx="297">
                  <c:v>9.4999999999951008</c:v>
                </c:pt>
                <c:pt idx="298">
                  <c:v>9.6666666666616994</c:v>
                </c:pt>
                <c:pt idx="299">
                  <c:v>9.8333333333283992</c:v>
                </c:pt>
                <c:pt idx="300">
                  <c:v>9.9999999999951008</c:v>
                </c:pt>
                <c:pt idx="301">
                  <c:v>10.166666666661699</c:v>
                </c:pt>
                <c:pt idx="302">
                  <c:v>10.333333333328399</c:v>
                </c:pt>
                <c:pt idx="303">
                  <c:v>10.499999999995</c:v>
                </c:pt>
                <c:pt idx="304">
                  <c:v>10.666666666661699</c:v>
                </c:pt>
                <c:pt idx="305">
                  <c:v>10.8333333333283</c:v>
                </c:pt>
                <c:pt idx="306">
                  <c:v>10.999999999995</c:v>
                </c:pt>
                <c:pt idx="307">
                  <c:v>11.166666666661699</c:v>
                </c:pt>
                <c:pt idx="308">
                  <c:v>11.3333333333283</c:v>
                </c:pt>
                <c:pt idx="309">
                  <c:v>11.499999999995</c:v>
                </c:pt>
                <c:pt idx="310">
                  <c:v>11.6666666666616</c:v>
                </c:pt>
                <c:pt idx="311">
                  <c:v>11.8333333333283</c:v>
                </c:pt>
                <c:pt idx="312">
                  <c:v>11.9999999999949</c:v>
                </c:pt>
                <c:pt idx="313">
                  <c:v>12.1666666666616</c:v>
                </c:pt>
                <c:pt idx="314">
                  <c:v>12.3333333333283</c:v>
                </c:pt>
                <c:pt idx="315">
                  <c:v>12.4999999999949</c:v>
                </c:pt>
                <c:pt idx="316">
                  <c:v>12.6666666666616</c:v>
                </c:pt>
                <c:pt idx="317">
                  <c:v>12.8333333333282</c:v>
                </c:pt>
                <c:pt idx="318">
                  <c:v>12.9999999999949</c:v>
                </c:pt>
                <c:pt idx="319">
                  <c:v>13.1666666666615</c:v>
                </c:pt>
                <c:pt idx="320">
                  <c:v>13.3333333333282</c:v>
                </c:pt>
                <c:pt idx="321">
                  <c:v>13.4999999999949</c:v>
                </c:pt>
                <c:pt idx="322">
                  <c:v>13.6666666666615</c:v>
                </c:pt>
                <c:pt idx="323">
                  <c:v>13.8333333333282</c:v>
                </c:pt>
                <c:pt idx="324">
                  <c:v>13.999999999994801</c:v>
                </c:pt>
                <c:pt idx="325">
                  <c:v>14.1666666666615</c:v>
                </c:pt>
                <c:pt idx="326">
                  <c:v>14.333333333328101</c:v>
                </c:pt>
                <c:pt idx="327">
                  <c:v>14.499999999994801</c:v>
                </c:pt>
                <c:pt idx="328">
                  <c:v>14.6666666666615</c:v>
                </c:pt>
                <c:pt idx="329">
                  <c:v>14.833333333328101</c:v>
                </c:pt>
                <c:pt idx="330">
                  <c:v>14.999999999994801</c:v>
                </c:pt>
                <c:pt idx="331">
                  <c:v>15.166666666661399</c:v>
                </c:pt>
                <c:pt idx="332">
                  <c:v>15.333333333328101</c:v>
                </c:pt>
                <c:pt idx="333">
                  <c:v>15.499999999994699</c:v>
                </c:pt>
                <c:pt idx="334">
                  <c:v>15.666666666661399</c:v>
                </c:pt>
                <c:pt idx="335">
                  <c:v>15.833333333328101</c:v>
                </c:pt>
                <c:pt idx="336">
                  <c:v>15.999999999994699</c:v>
                </c:pt>
                <c:pt idx="337">
                  <c:v>16.166666666661399</c:v>
                </c:pt>
                <c:pt idx="338">
                  <c:v>16.333333333328</c:v>
                </c:pt>
                <c:pt idx="339">
                  <c:v>16.499999999994699</c:v>
                </c:pt>
                <c:pt idx="340">
                  <c:v>16.6666666666613</c:v>
                </c:pt>
                <c:pt idx="341">
                  <c:v>16.833333333328</c:v>
                </c:pt>
                <c:pt idx="342">
                  <c:v>16.999999999994699</c:v>
                </c:pt>
                <c:pt idx="343">
                  <c:v>17.1666666666613</c:v>
                </c:pt>
                <c:pt idx="344">
                  <c:v>17.333333333328</c:v>
                </c:pt>
                <c:pt idx="345">
                  <c:v>17.4999999999946</c:v>
                </c:pt>
                <c:pt idx="346">
                  <c:v>17.6666666666613</c:v>
                </c:pt>
                <c:pt idx="347">
                  <c:v>17.8333333333279</c:v>
                </c:pt>
                <c:pt idx="348">
                  <c:v>17.9999999999946</c:v>
                </c:pt>
                <c:pt idx="349">
                  <c:v>18.1666666666613</c:v>
                </c:pt>
                <c:pt idx="350">
                  <c:v>18.3333333333279</c:v>
                </c:pt>
                <c:pt idx="351">
                  <c:v>18.4999999999946</c:v>
                </c:pt>
                <c:pt idx="352">
                  <c:v>18.6666666666612</c:v>
                </c:pt>
                <c:pt idx="353">
                  <c:v>18.8333333333279</c:v>
                </c:pt>
                <c:pt idx="354">
                  <c:v>18.9999999999945</c:v>
                </c:pt>
                <c:pt idx="355">
                  <c:v>19.1666666666612</c:v>
                </c:pt>
                <c:pt idx="356">
                  <c:v>19.3333333333279</c:v>
                </c:pt>
                <c:pt idx="357">
                  <c:v>19.4999999999945</c:v>
                </c:pt>
                <c:pt idx="358">
                  <c:v>19.6666666666612</c:v>
                </c:pt>
                <c:pt idx="359">
                  <c:v>19.833333333327801</c:v>
                </c:pt>
                <c:pt idx="360">
                  <c:v>19.9999999999945</c:v>
                </c:pt>
                <c:pt idx="361">
                  <c:v>20.166666666661101</c:v>
                </c:pt>
                <c:pt idx="362">
                  <c:v>20.333333333327801</c:v>
                </c:pt>
                <c:pt idx="363">
                  <c:v>20.4999999999945</c:v>
                </c:pt>
                <c:pt idx="364">
                  <c:v>20.666666666661101</c:v>
                </c:pt>
                <c:pt idx="365">
                  <c:v>20.833333333327801</c:v>
                </c:pt>
                <c:pt idx="366">
                  <c:v>20.999999999994401</c:v>
                </c:pt>
                <c:pt idx="367">
                  <c:v>21.166666666661101</c:v>
                </c:pt>
                <c:pt idx="368">
                  <c:v>21.333333333327701</c:v>
                </c:pt>
                <c:pt idx="369">
                  <c:v>21.499999999994401</c:v>
                </c:pt>
                <c:pt idx="370">
                  <c:v>21.666666666661101</c:v>
                </c:pt>
                <c:pt idx="371">
                  <c:v>21.833333333327701</c:v>
                </c:pt>
                <c:pt idx="372">
                  <c:v>21.999999999994401</c:v>
                </c:pt>
                <c:pt idx="373">
                  <c:v>22.166666666661001</c:v>
                </c:pt>
                <c:pt idx="374">
                  <c:v>22.333333333327701</c:v>
                </c:pt>
                <c:pt idx="375">
                  <c:v>22.499999999994301</c:v>
                </c:pt>
                <c:pt idx="376">
                  <c:v>22.666666666661001</c:v>
                </c:pt>
                <c:pt idx="377">
                  <c:v>22.833333333327701</c:v>
                </c:pt>
                <c:pt idx="378">
                  <c:v>22.999999999994301</c:v>
                </c:pt>
                <c:pt idx="379">
                  <c:v>23.166666666661001</c:v>
                </c:pt>
                <c:pt idx="380">
                  <c:v>23.333333333328</c:v>
                </c:pt>
                <c:pt idx="381">
                  <c:v>23.499999999993999</c:v>
                </c:pt>
                <c:pt idx="382">
                  <c:v>23.666666666661001</c:v>
                </c:pt>
                <c:pt idx="383">
                  <c:v>23.833333333328</c:v>
                </c:pt>
                <c:pt idx="384">
                  <c:v>23.999999999993999</c:v>
                </c:pt>
                <c:pt idx="385">
                  <c:v>24.166666666661001</c:v>
                </c:pt>
                <c:pt idx="386">
                  <c:v>24.333333333328</c:v>
                </c:pt>
                <c:pt idx="387">
                  <c:v>24.499999999993999</c:v>
                </c:pt>
                <c:pt idx="388">
                  <c:v>24.666666666661001</c:v>
                </c:pt>
                <c:pt idx="389">
                  <c:v>24.833333333328</c:v>
                </c:pt>
                <c:pt idx="390">
                  <c:v>24.999999999993999</c:v>
                </c:pt>
                <c:pt idx="391">
                  <c:v>25.166666666661001</c:v>
                </c:pt>
                <c:pt idx="392">
                  <c:v>25.333333333328</c:v>
                </c:pt>
                <c:pt idx="393">
                  <c:v>25.499999999993999</c:v>
                </c:pt>
                <c:pt idx="394">
                  <c:v>25.666666666661001</c:v>
                </c:pt>
                <c:pt idx="395">
                  <c:v>25.833333333327001</c:v>
                </c:pt>
                <c:pt idx="396">
                  <c:v>25.999999999993999</c:v>
                </c:pt>
                <c:pt idx="397">
                  <c:v>26.166666666661001</c:v>
                </c:pt>
                <c:pt idx="398">
                  <c:v>26.333333333327001</c:v>
                </c:pt>
                <c:pt idx="399">
                  <c:v>26.499999999993999</c:v>
                </c:pt>
                <c:pt idx="400">
                  <c:v>26.666666666661001</c:v>
                </c:pt>
                <c:pt idx="401">
                  <c:v>26.833333333327001</c:v>
                </c:pt>
                <c:pt idx="402">
                  <c:v>26.999999999993999</c:v>
                </c:pt>
                <c:pt idx="403">
                  <c:v>27.166666666661001</c:v>
                </c:pt>
                <c:pt idx="404">
                  <c:v>27.333333333327001</c:v>
                </c:pt>
                <c:pt idx="405">
                  <c:v>27.499999999993999</c:v>
                </c:pt>
                <c:pt idx="406">
                  <c:v>27.666666666661001</c:v>
                </c:pt>
                <c:pt idx="407">
                  <c:v>27.833333333327001</c:v>
                </c:pt>
                <c:pt idx="408">
                  <c:v>27.999999999993999</c:v>
                </c:pt>
                <c:pt idx="409">
                  <c:v>28.166666666661001</c:v>
                </c:pt>
                <c:pt idx="410">
                  <c:v>28.333333333327001</c:v>
                </c:pt>
                <c:pt idx="411">
                  <c:v>28.499999999993999</c:v>
                </c:pt>
                <c:pt idx="412">
                  <c:v>28.666666666661001</c:v>
                </c:pt>
                <c:pt idx="413">
                  <c:v>28.833333333327001</c:v>
                </c:pt>
                <c:pt idx="414">
                  <c:v>28.999999999993999</c:v>
                </c:pt>
                <c:pt idx="415">
                  <c:v>29.166666666661001</c:v>
                </c:pt>
                <c:pt idx="416">
                  <c:v>29.333333333327001</c:v>
                </c:pt>
                <c:pt idx="417">
                  <c:v>29.499999999993999</c:v>
                </c:pt>
                <c:pt idx="418">
                  <c:v>29.666666666661001</c:v>
                </c:pt>
                <c:pt idx="419">
                  <c:v>29.833333333327001</c:v>
                </c:pt>
                <c:pt idx="420">
                  <c:v>29.999999999993999</c:v>
                </c:pt>
                <c:pt idx="421">
                  <c:v>30.166666666661001</c:v>
                </c:pt>
                <c:pt idx="422">
                  <c:v>30.333333333327001</c:v>
                </c:pt>
                <c:pt idx="423">
                  <c:v>30.499999999993999</c:v>
                </c:pt>
                <c:pt idx="424">
                  <c:v>30.666666666661001</c:v>
                </c:pt>
                <c:pt idx="425">
                  <c:v>30.833333333327001</c:v>
                </c:pt>
                <c:pt idx="426">
                  <c:v>30.999999999993999</c:v>
                </c:pt>
                <c:pt idx="427">
                  <c:v>31.166666666661001</c:v>
                </c:pt>
                <c:pt idx="428">
                  <c:v>31.333333333327001</c:v>
                </c:pt>
                <c:pt idx="429">
                  <c:v>31.499999999993999</c:v>
                </c:pt>
                <c:pt idx="430">
                  <c:v>31.666666666659999</c:v>
                </c:pt>
                <c:pt idx="431">
                  <c:v>31.833333333327001</c:v>
                </c:pt>
                <c:pt idx="432">
                  <c:v>31.999999999993999</c:v>
                </c:pt>
                <c:pt idx="433">
                  <c:v>32.166666666659999</c:v>
                </c:pt>
                <c:pt idx="434">
                  <c:v>32.333333333326998</c:v>
                </c:pt>
                <c:pt idx="435">
                  <c:v>32.499999999994003</c:v>
                </c:pt>
                <c:pt idx="436">
                  <c:v>32.666666666659999</c:v>
                </c:pt>
                <c:pt idx="437">
                  <c:v>32.833333333326998</c:v>
                </c:pt>
                <c:pt idx="438">
                  <c:v>32.999999999994003</c:v>
                </c:pt>
                <c:pt idx="439">
                  <c:v>33.166666666659999</c:v>
                </c:pt>
                <c:pt idx="440">
                  <c:v>33.333333333326998</c:v>
                </c:pt>
                <c:pt idx="441">
                  <c:v>33.499999999994003</c:v>
                </c:pt>
                <c:pt idx="442">
                  <c:v>33.666666666659999</c:v>
                </c:pt>
                <c:pt idx="443">
                  <c:v>33.833333333326998</c:v>
                </c:pt>
                <c:pt idx="444">
                  <c:v>33.999999999994003</c:v>
                </c:pt>
                <c:pt idx="445">
                  <c:v>34.166666666659999</c:v>
                </c:pt>
                <c:pt idx="446">
                  <c:v>34.333333333326998</c:v>
                </c:pt>
                <c:pt idx="447">
                  <c:v>34.499999999994003</c:v>
                </c:pt>
                <c:pt idx="448">
                  <c:v>34.666666666659999</c:v>
                </c:pt>
                <c:pt idx="449">
                  <c:v>34.833333333326998</c:v>
                </c:pt>
                <c:pt idx="450">
                  <c:v>34.999999999994003</c:v>
                </c:pt>
                <c:pt idx="451">
                  <c:v>35.166666666659999</c:v>
                </c:pt>
                <c:pt idx="452">
                  <c:v>35.333333333326998</c:v>
                </c:pt>
                <c:pt idx="453">
                  <c:v>35.499999999994003</c:v>
                </c:pt>
                <c:pt idx="454">
                  <c:v>35.666666666659999</c:v>
                </c:pt>
                <c:pt idx="455">
                  <c:v>35.833333333326998</c:v>
                </c:pt>
                <c:pt idx="456">
                  <c:v>35.999999999994003</c:v>
                </c:pt>
                <c:pt idx="457">
                  <c:v>36.166666666659999</c:v>
                </c:pt>
                <c:pt idx="458">
                  <c:v>36.333333333326998</c:v>
                </c:pt>
                <c:pt idx="459">
                  <c:v>36.499999999994003</c:v>
                </c:pt>
                <c:pt idx="460">
                  <c:v>36.666666666659999</c:v>
                </c:pt>
                <c:pt idx="461">
                  <c:v>36.833333333326998</c:v>
                </c:pt>
                <c:pt idx="462">
                  <c:v>36.999999999994003</c:v>
                </c:pt>
                <c:pt idx="463">
                  <c:v>37.166666666659999</c:v>
                </c:pt>
                <c:pt idx="464">
                  <c:v>37.333333333326998</c:v>
                </c:pt>
                <c:pt idx="465">
                  <c:v>37.499999999993001</c:v>
                </c:pt>
                <c:pt idx="466">
                  <c:v>37.666666666659999</c:v>
                </c:pt>
                <c:pt idx="467">
                  <c:v>37.833333333326998</c:v>
                </c:pt>
                <c:pt idx="468">
                  <c:v>37.999999999993001</c:v>
                </c:pt>
                <c:pt idx="469">
                  <c:v>38.166666666659999</c:v>
                </c:pt>
                <c:pt idx="470">
                  <c:v>38.333333333326998</c:v>
                </c:pt>
                <c:pt idx="471">
                  <c:v>38.499999999993001</c:v>
                </c:pt>
                <c:pt idx="472">
                  <c:v>38.666666666659999</c:v>
                </c:pt>
                <c:pt idx="473">
                  <c:v>38.833333333326998</c:v>
                </c:pt>
                <c:pt idx="474">
                  <c:v>38.999999999993001</c:v>
                </c:pt>
                <c:pt idx="475">
                  <c:v>39.166666666659999</c:v>
                </c:pt>
                <c:pt idx="476">
                  <c:v>39.333333333326998</c:v>
                </c:pt>
                <c:pt idx="477">
                  <c:v>39.499999999993001</c:v>
                </c:pt>
                <c:pt idx="478">
                  <c:v>39.666666666659999</c:v>
                </c:pt>
                <c:pt idx="479">
                  <c:v>39.833333333326998</c:v>
                </c:pt>
                <c:pt idx="480">
                  <c:v>39.999999999993001</c:v>
                </c:pt>
              </c:numCache>
            </c:numRef>
          </c:cat>
          <c:val>
            <c:numRef>
              <c:f>'Hollandse en zeeuwse kust'!$B$18:$B$594</c:f>
              <c:numCache>
                <c:formatCode>0,000</c:formatCode>
                <c:ptCount val="577"/>
                <c:pt idx="0">
                  <c:v>-0.52</c:v>
                </c:pt>
                <c:pt idx="1">
                  <c:v>-0.48</c:v>
                </c:pt>
                <c:pt idx="2">
                  <c:v>-0.43</c:v>
                </c:pt>
                <c:pt idx="3">
                  <c:v>-0.37</c:v>
                </c:pt>
                <c:pt idx="4">
                  <c:v>-0.28999999999999998</c:v>
                </c:pt>
                <c:pt idx="5">
                  <c:v>-0.19</c:v>
                </c:pt>
                <c:pt idx="6">
                  <c:v>-0.08</c:v>
                </c:pt>
                <c:pt idx="7">
                  <c:v>0.05</c:v>
                </c:pt>
                <c:pt idx="8">
                  <c:v>0.17</c:v>
                </c:pt>
                <c:pt idx="9">
                  <c:v>0.32</c:v>
                </c:pt>
                <c:pt idx="10">
                  <c:v>0.47</c:v>
                </c:pt>
                <c:pt idx="11">
                  <c:v>0.6</c:v>
                </c:pt>
                <c:pt idx="12">
                  <c:v>0.73</c:v>
                </c:pt>
                <c:pt idx="13">
                  <c:v>0.83</c:v>
                </c:pt>
                <c:pt idx="14">
                  <c:v>0.9</c:v>
                </c:pt>
                <c:pt idx="15">
                  <c:v>0.95</c:v>
                </c:pt>
                <c:pt idx="16">
                  <c:v>0.97</c:v>
                </c:pt>
                <c:pt idx="17">
                  <c:v>0.97</c:v>
                </c:pt>
                <c:pt idx="18">
                  <c:v>0.95</c:v>
                </c:pt>
                <c:pt idx="19">
                  <c:v>0.91</c:v>
                </c:pt>
                <c:pt idx="20">
                  <c:v>0.87</c:v>
                </c:pt>
                <c:pt idx="21">
                  <c:v>0.82</c:v>
                </c:pt>
                <c:pt idx="22">
                  <c:v>0.78</c:v>
                </c:pt>
                <c:pt idx="23">
                  <c:v>0.73</c:v>
                </c:pt>
                <c:pt idx="24">
                  <c:v>0.68</c:v>
                </c:pt>
                <c:pt idx="25">
                  <c:v>0.64</c:v>
                </c:pt>
                <c:pt idx="26">
                  <c:v>0.6</c:v>
                </c:pt>
                <c:pt idx="27">
                  <c:v>0.55000000000000004</c:v>
                </c:pt>
                <c:pt idx="28">
                  <c:v>0.51</c:v>
                </c:pt>
                <c:pt idx="29">
                  <c:v>0.46</c:v>
                </c:pt>
                <c:pt idx="30">
                  <c:v>0.4</c:v>
                </c:pt>
                <c:pt idx="31">
                  <c:v>0.35</c:v>
                </c:pt>
                <c:pt idx="32">
                  <c:v>0.3</c:v>
                </c:pt>
                <c:pt idx="33">
                  <c:v>0.25</c:v>
                </c:pt>
                <c:pt idx="34">
                  <c:v>0.2</c:v>
                </c:pt>
                <c:pt idx="35">
                  <c:v>0.15</c:v>
                </c:pt>
                <c:pt idx="36">
                  <c:v>0.12</c:v>
                </c:pt>
                <c:pt idx="37">
                  <c:v>0.08</c:v>
                </c:pt>
                <c:pt idx="38">
                  <c:v>0.05</c:v>
                </c:pt>
                <c:pt idx="39">
                  <c:v>0.02</c:v>
                </c:pt>
                <c:pt idx="40">
                  <c:v>-0.01</c:v>
                </c:pt>
                <c:pt idx="41">
                  <c:v>-0.03</c:v>
                </c:pt>
                <c:pt idx="42">
                  <c:v>-0.05</c:v>
                </c:pt>
                <c:pt idx="43">
                  <c:v>-7.0000000000000007E-2</c:v>
                </c:pt>
                <c:pt idx="44">
                  <c:v>-0.09</c:v>
                </c:pt>
                <c:pt idx="45">
                  <c:v>-0.11</c:v>
                </c:pt>
                <c:pt idx="46">
                  <c:v>-0.13</c:v>
                </c:pt>
                <c:pt idx="47">
                  <c:v>-0.16</c:v>
                </c:pt>
                <c:pt idx="48">
                  <c:v>-0.18</c:v>
                </c:pt>
                <c:pt idx="49">
                  <c:v>-0.21</c:v>
                </c:pt>
                <c:pt idx="50">
                  <c:v>-0.25</c:v>
                </c:pt>
                <c:pt idx="51">
                  <c:v>-0.28999999999999998</c:v>
                </c:pt>
                <c:pt idx="52">
                  <c:v>-0.34</c:v>
                </c:pt>
                <c:pt idx="53">
                  <c:v>-0.38</c:v>
                </c:pt>
                <c:pt idx="54">
                  <c:v>-0.43</c:v>
                </c:pt>
                <c:pt idx="55">
                  <c:v>-0.48</c:v>
                </c:pt>
                <c:pt idx="56">
                  <c:v>-0.53</c:v>
                </c:pt>
                <c:pt idx="57">
                  <c:v>-0.56999999999999995</c:v>
                </c:pt>
                <c:pt idx="58">
                  <c:v>-0.61</c:v>
                </c:pt>
                <c:pt idx="59">
                  <c:v>-0.65</c:v>
                </c:pt>
                <c:pt idx="60">
                  <c:v>-0.67</c:v>
                </c:pt>
                <c:pt idx="61">
                  <c:v>-0.7</c:v>
                </c:pt>
                <c:pt idx="62">
                  <c:v>-0.71</c:v>
                </c:pt>
                <c:pt idx="63">
                  <c:v>-0.72</c:v>
                </c:pt>
                <c:pt idx="64">
                  <c:v>-0.73</c:v>
                </c:pt>
                <c:pt idx="65">
                  <c:v>-0.73</c:v>
                </c:pt>
                <c:pt idx="66">
                  <c:v>-0.72</c:v>
                </c:pt>
                <c:pt idx="67">
                  <c:v>-0.71</c:v>
                </c:pt>
                <c:pt idx="68">
                  <c:v>-0.69</c:v>
                </c:pt>
                <c:pt idx="69">
                  <c:v>-0.67</c:v>
                </c:pt>
                <c:pt idx="70">
                  <c:v>-0.65</c:v>
                </c:pt>
                <c:pt idx="71">
                  <c:v>-0.62</c:v>
                </c:pt>
                <c:pt idx="72">
                  <c:v>-0.59</c:v>
                </c:pt>
                <c:pt idx="73">
                  <c:v>-0.56000000000000005</c:v>
                </c:pt>
                <c:pt idx="74">
                  <c:v>-0.53</c:v>
                </c:pt>
                <c:pt idx="75">
                  <c:v>-0.5</c:v>
                </c:pt>
                <c:pt idx="76">
                  <c:v>-0.45</c:v>
                </c:pt>
                <c:pt idx="77">
                  <c:v>-0.4</c:v>
                </c:pt>
                <c:pt idx="78">
                  <c:v>-0.33</c:v>
                </c:pt>
                <c:pt idx="79">
                  <c:v>-0.24</c:v>
                </c:pt>
                <c:pt idx="80">
                  <c:v>-0.14000000000000001</c:v>
                </c:pt>
                <c:pt idx="81">
                  <c:v>-0.02</c:v>
                </c:pt>
                <c:pt idx="82">
                  <c:v>0.11</c:v>
                </c:pt>
                <c:pt idx="83">
                  <c:v>0.25</c:v>
                </c:pt>
                <c:pt idx="84">
                  <c:v>0.39</c:v>
                </c:pt>
                <c:pt idx="85">
                  <c:v>0.54</c:v>
                </c:pt>
                <c:pt idx="86">
                  <c:v>0.67</c:v>
                </c:pt>
                <c:pt idx="87">
                  <c:v>0.78</c:v>
                </c:pt>
                <c:pt idx="88">
                  <c:v>0.87</c:v>
                </c:pt>
                <c:pt idx="89">
                  <c:v>0.93</c:v>
                </c:pt>
                <c:pt idx="90">
                  <c:v>0.96</c:v>
                </c:pt>
                <c:pt idx="91">
                  <c:v>0.97</c:v>
                </c:pt>
                <c:pt idx="92">
                  <c:v>0.96</c:v>
                </c:pt>
                <c:pt idx="93">
                  <c:v>0.93</c:v>
                </c:pt>
                <c:pt idx="94">
                  <c:v>0.92420431311255624</c:v>
                </c:pt>
                <c:pt idx="95">
                  <c:v>0.91841067860763725</c:v>
                </c:pt>
                <c:pt idx="96">
                  <c:v>0.9026170441027388</c:v>
                </c:pt>
                <c:pt idx="97">
                  <c:v>0.88682340959781902</c:v>
                </c:pt>
                <c:pt idx="98">
                  <c:v>0.88102977509292124</c:v>
                </c:pt>
                <c:pt idx="99">
                  <c:v>0.86523614058802278</c:v>
                </c:pt>
                <c:pt idx="100">
                  <c:v>0.85944250608310302</c:v>
                </c:pt>
                <c:pt idx="101">
                  <c:v>0.84364887157820523</c:v>
                </c:pt>
                <c:pt idx="102">
                  <c:v>0.83785523707328569</c:v>
                </c:pt>
                <c:pt idx="103">
                  <c:v>0.82206160256838712</c:v>
                </c:pt>
                <c:pt idx="104">
                  <c:v>0.80626796806346812</c:v>
                </c:pt>
                <c:pt idx="105">
                  <c:v>0.79047433355856955</c:v>
                </c:pt>
                <c:pt idx="106">
                  <c:v>0.76468069905367109</c:v>
                </c:pt>
                <c:pt idx="107">
                  <c:v>0.7488870645487522</c:v>
                </c:pt>
                <c:pt idx="108">
                  <c:v>0.73309343004385363</c:v>
                </c:pt>
                <c:pt idx="109">
                  <c:v>0.71729979553893475</c:v>
                </c:pt>
                <c:pt idx="110">
                  <c:v>0.71150616103403619</c:v>
                </c:pt>
                <c:pt idx="111">
                  <c:v>0.71571252652911721</c:v>
                </c:pt>
                <c:pt idx="112">
                  <c:v>0.70991889202421876</c:v>
                </c:pt>
                <c:pt idx="113">
                  <c:v>0.71412525751932021</c:v>
                </c:pt>
                <c:pt idx="114">
                  <c:v>0.71833162301440123</c:v>
                </c:pt>
                <c:pt idx="115">
                  <c:v>0.73253798850950269</c:v>
                </c:pt>
                <c:pt idx="116">
                  <c:v>0.74674435400458372</c:v>
                </c:pt>
                <c:pt idx="117">
                  <c:v>0.76095071949968518</c:v>
                </c:pt>
                <c:pt idx="118">
                  <c:v>0.77515708499476632</c:v>
                </c:pt>
                <c:pt idx="119">
                  <c:v>0.78936345048986778</c:v>
                </c:pt>
                <c:pt idx="120">
                  <c:v>0.80356981598496924</c:v>
                </c:pt>
                <c:pt idx="121">
                  <c:v>0.81777618148005038</c:v>
                </c:pt>
                <c:pt idx="122">
                  <c:v>0.82198254697515183</c:v>
                </c:pt>
                <c:pt idx="123">
                  <c:v>0.82618891247023285</c:v>
                </c:pt>
                <c:pt idx="124">
                  <c:v>0.8303952779653343</c:v>
                </c:pt>
                <c:pt idx="125">
                  <c:v>0.82460164346041531</c:v>
                </c:pt>
                <c:pt idx="126">
                  <c:v>0.81880800895551675</c:v>
                </c:pt>
                <c:pt idx="127">
                  <c:v>0.8030143744506183</c:v>
                </c:pt>
                <c:pt idx="128">
                  <c:v>0.78722073994569941</c:v>
                </c:pt>
                <c:pt idx="129">
                  <c:v>0.77142710544080084</c:v>
                </c:pt>
                <c:pt idx="130">
                  <c:v>0.75563347093588207</c:v>
                </c:pt>
                <c:pt idx="131">
                  <c:v>0.74983983643098351</c:v>
                </c:pt>
                <c:pt idx="132">
                  <c:v>0.74404620192606463</c:v>
                </c:pt>
                <c:pt idx="133">
                  <c:v>0.73825256742116607</c:v>
                </c:pt>
                <c:pt idx="134">
                  <c:v>0.74245893291626752</c:v>
                </c:pt>
                <c:pt idx="135">
                  <c:v>0.74666529841134865</c:v>
                </c:pt>
                <c:pt idx="136">
                  <c:v>0.76087166390645011</c:v>
                </c:pt>
                <c:pt idx="137">
                  <c:v>0.78507802940153115</c:v>
                </c:pt>
                <c:pt idx="138">
                  <c:v>0.80928439489663262</c:v>
                </c:pt>
                <c:pt idx="139">
                  <c:v>0.84349076039171367</c:v>
                </c:pt>
                <c:pt idx="140">
                  <c:v>0.87769712588681514</c:v>
                </c:pt>
                <c:pt idx="141">
                  <c:v>0.92190349138191663</c:v>
                </c:pt>
                <c:pt idx="142">
                  <c:v>0.97610985687699769</c:v>
                </c:pt>
                <c:pt idx="143">
                  <c:v>1.030316222372099</c:v>
                </c:pt>
                <c:pt idx="144">
                  <c:v>1.08452258786718</c:v>
                </c:pt>
                <c:pt idx="145">
                  <c:v>1.1487289533622818</c:v>
                </c:pt>
                <c:pt idx="146">
                  <c:v>1.2029353188573628</c:v>
                </c:pt>
                <c:pt idx="147">
                  <c:v>1.2671416843524641</c:v>
                </c:pt>
                <c:pt idx="148">
                  <c:v>1.3313480498475656</c:v>
                </c:pt>
                <c:pt idx="149">
                  <c:v>1.3955544153426467</c:v>
                </c:pt>
                <c:pt idx="150">
                  <c:v>1.4697607808377482</c:v>
                </c:pt>
                <c:pt idx="151">
                  <c:v>1.5539671463328288</c:v>
                </c:pt>
                <c:pt idx="152">
                  <c:v>1.6481735118279306</c:v>
                </c:pt>
                <c:pt idx="153">
                  <c:v>1.7623798773230113</c:v>
                </c:pt>
                <c:pt idx="154">
                  <c:v>1.8965862428181128</c:v>
                </c:pt>
                <c:pt idx="155">
                  <c:v>2.0407926083132146</c:v>
                </c:pt>
                <c:pt idx="156">
                  <c:v>2.2049989738082951</c:v>
                </c:pt>
                <c:pt idx="157">
                  <c:v>2.3592053393033967</c:v>
                </c:pt>
                <c:pt idx="158">
                  <c:v>2.5434117047984777</c:v>
                </c:pt>
                <c:pt idx="159">
                  <c:v>2.7276180702935795</c:v>
                </c:pt>
                <c:pt idx="160">
                  <c:v>2.8918244357886604</c:v>
                </c:pt>
                <c:pt idx="161">
                  <c:v>3.0560308012837618</c:v>
                </c:pt>
                <c:pt idx="162">
                  <c:v>3.1902371667788634</c:v>
                </c:pt>
                <c:pt idx="163">
                  <c:v>3.2944435322739443</c:v>
                </c:pt>
                <c:pt idx="164">
                  <c:v>3.378649897769046</c:v>
                </c:pt>
                <c:pt idx="165">
                  <c:v>3.4328562632641271</c:v>
                </c:pt>
                <c:pt idx="166">
                  <c:v>3.4670626287592281</c:v>
                </c:pt>
                <c:pt idx="167">
                  <c:v>3.4812689942543091</c:v>
                </c:pt>
                <c:pt idx="168">
                  <c:v>3.475475359749411</c:v>
                </c:pt>
                <c:pt idx="169">
                  <c:v>3.4696817252445125</c:v>
                </c:pt>
                <c:pt idx="170">
                  <c:v>3.4538880907395932</c:v>
                </c:pt>
                <c:pt idx="171">
                  <c:v>3.4480944562346947</c:v>
                </c:pt>
                <c:pt idx="172">
                  <c:v>3.4323008217297759</c:v>
                </c:pt>
                <c:pt idx="173">
                  <c:v>3.4165071872248776</c:v>
                </c:pt>
                <c:pt idx="174">
                  <c:v>3.410713552719959</c:v>
                </c:pt>
                <c:pt idx="175">
                  <c:v>3.4049199182150605</c:v>
                </c:pt>
                <c:pt idx="176">
                  <c:v>3.3891262837101621</c:v>
                </c:pt>
                <c:pt idx="177">
                  <c:v>3.3833326492052427</c:v>
                </c:pt>
                <c:pt idx="178">
                  <c:v>3.3675390147003443</c:v>
                </c:pt>
                <c:pt idx="179">
                  <c:v>3.3417453801954253</c:v>
                </c:pt>
                <c:pt idx="180">
                  <c:v>3.325951745690527</c:v>
                </c:pt>
                <c:pt idx="181">
                  <c:v>3.3101581111856095</c:v>
                </c:pt>
                <c:pt idx="182">
                  <c:v>3.2943644766807112</c:v>
                </c:pt>
                <c:pt idx="183">
                  <c:v>3.2785708421758128</c:v>
                </c:pt>
                <c:pt idx="184">
                  <c:v>3.2627772076708936</c:v>
                </c:pt>
                <c:pt idx="185">
                  <c:v>3.2669835731659953</c:v>
                </c:pt>
                <c:pt idx="186">
                  <c:v>3.2611899386610763</c:v>
                </c:pt>
                <c:pt idx="187">
                  <c:v>3.2653963041561775</c:v>
                </c:pt>
                <c:pt idx="188">
                  <c:v>3.2696026696512588</c:v>
                </c:pt>
                <c:pt idx="189">
                  <c:v>3.2738090351463605</c:v>
                </c:pt>
                <c:pt idx="190">
                  <c:v>3.2880154006414619</c:v>
                </c:pt>
                <c:pt idx="191">
                  <c:v>3.3022217661365429</c:v>
                </c:pt>
                <c:pt idx="192">
                  <c:v>3.3164281316316444</c:v>
                </c:pt>
                <c:pt idx="193">
                  <c:v>3.3306344971267254</c:v>
                </c:pt>
                <c:pt idx="194">
                  <c:v>3.3448408626218269</c:v>
                </c:pt>
                <c:pt idx="195">
                  <c:v>3.3590472281169079</c:v>
                </c:pt>
                <c:pt idx="196">
                  <c:v>3.3632535936120092</c:v>
                </c:pt>
                <c:pt idx="197">
                  <c:v>3.3774599591071106</c:v>
                </c:pt>
                <c:pt idx="198">
                  <c:v>3.3816663246021919</c:v>
                </c:pt>
                <c:pt idx="199">
                  <c:v>3.3758726900972933</c:v>
                </c:pt>
                <c:pt idx="200">
                  <c:v>3.3700790555923743</c:v>
                </c:pt>
                <c:pt idx="201">
                  <c:v>3.354285421087476</c:v>
                </c:pt>
                <c:pt idx="202">
                  <c:v>3.348491786582557</c:v>
                </c:pt>
                <c:pt idx="203">
                  <c:v>3.3326981520776582</c:v>
                </c:pt>
                <c:pt idx="204">
                  <c:v>3.3169045175727598</c:v>
                </c:pt>
                <c:pt idx="205">
                  <c:v>3.3011108830678406</c:v>
                </c:pt>
                <c:pt idx="206">
                  <c:v>3.2953172485629425</c:v>
                </c:pt>
                <c:pt idx="207">
                  <c:v>3.2895236140580195</c:v>
                </c:pt>
                <c:pt idx="208">
                  <c:v>3.283729979553125</c:v>
                </c:pt>
                <c:pt idx="209">
                  <c:v>3.2979363450482264</c:v>
                </c:pt>
                <c:pt idx="210">
                  <c:v>3.3021427105433032</c:v>
                </c:pt>
                <c:pt idx="211">
                  <c:v>3.3263490760384089</c:v>
                </c:pt>
                <c:pt idx="212">
                  <c:v>3.3505554415334862</c:v>
                </c:pt>
                <c:pt idx="213">
                  <c:v>3.374761807028587</c:v>
                </c:pt>
                <c:pt idx="214">
                  <c:v>3.4089681725236685</c:v>
                </c:pt>
                <c:pt idx="215">
                  <c:v>3.4531745380187697</c:v>
                </c:pt>
                <c:pt idx="216">
                  <c:v>3.4973809035138714</c:v>
                </c:pt>
                <c:pt idx="217">
                  <c:v>3.5515872690089521</c:v>
                </c:pt>
                <c:pt idx="218">
                  <c:v>3.605793634504054</c:v>
                </c:pt>
                <c:pt idx="219">
                  <c:v>3.6599999999995778</c:v>
                </c:pt>
                <c:pt idx="220">
                  <c:v>3.7066666666662478</c:v>
                </c:pt>
                <c:pt idx="221">
                  <c:v>3.7533333333329075</c:v>
                </c:pt>
                <c:pt idx="222">
                  <c:v>3.7999999999995775</c:v>
                </c:pt>
                <c:pt idx="223">
                  <c:v>3.8466666666662475</c:v>
                </c:pt>
                <c:pt idx="224">
                  <c:v>3.8933333333329072</c:v>
                </c:pt>
                <c:pt idx="225">
                  <c:v>3.9599999999999982</c:v>
                </c:pt>
                <c:pt idx="226">
                  <c:v>3.9933333333337599</c:v>
                </c:pt>
                <c:pt idx="227">
                  <c:v>4.0466666666670896</c:v>
                </c:pt>
                <c:pt idx="228">
                  <c:v>4.1200000000004291</c:v>
                </c:pt>
                <c:pt idx="229">
                  <c:v>4.2033333333337604</c:v>
                </c:pt>
                <c:pt idx="230">
                  <c:v>4.3066666666670903</c:v>
                </c:pt>
                <c:pt idx="231">
                  <c:v>4.4200000000008837</c:v>
                </c:pt>
                <c:pt idx="232">
                  <c:v>4.5257936345057823</c:v>
                </c:pt>
                <c:pt idx="233">
                  <c:v>4.6315872690107005</c:v>
                </c:pt>
                <c:pt idx="234">
                  <c:v>4.7473809035155998</c:v>
                </c:pt>
                <c:pt idx="235">
                  <c:v>4.8431745380205173</c:v>
                </c:pt>
                <c:pt idx="236">
                  <c:v>4.9189681725254166</c:v>
                </c:pt>
                <c:pt idx="237">
                  <c:v>4.9747618070303146</c:v>
                </c:pt>
                <c:pt idx="238">
                  <c:v>5.0005554415352336</c:v>
                </c:pt>
                <c:pt idx="239">
                  <c:v>4.9963490760401319</c:v>
                </c:pt>
                <c:pt idx="240">
                  <c:v>4.9721427105450511</c:v>
                </c:pt>
                <c:pt idx="241">
                  <c:v>4.9279363450499503</c:v>
                </c:pt>
                <c:pt idx="242">
                  <c:v>4.8637299795548685</c:v>
                </c:pt>
                <c:pt idx="243">
                  <c:v>4.7895236140597666</c:v>
                </c:pt>
                <c:pt idx="244">
                  <c:v>4.7153172485646655</c:v>
                </c:pt>
                <c:pt idx="245">
                  <c:v>4.6311108830695842</c:v>
                </c:pt>
                <c:pt idx="246">
                  <c:v>4.5469045175744824</c:v>
                </c:pt>
                <c:pt idx="247">
                  <c:v>4.4726981520794027</c:v>
                </c:pt>
                <c:pt idx="248">
                  <c:v>4.3884917865843018</c:v>
                </c:pt>
                <c:pt idx="249">
                  <c:v>4.3142854210892185</c:v>
                </c:pt>
                <c:pt idx="250">
                  <c:v>4.2300790555941195</c:v>
                </c:pt>
                <c:pt idx="251">
                  <c:v>4.1558726900990175</c:v>
                </c:pt>
                <c:pt idx="252">
                  <c:v>4.0716663246039344</c:v>
                </c:pt>
                <c:pt idx="253">
                  <c:v>3.9874599591088331</c:v>
                </c:pt>
                <c:pt idx="254">
                  <c:v>3.9032535936137518</c:v>
                </c:pt>
                <c:pt idx="255">
                  <c:v>3.8090472281186503</c:v>
                </c:pt>
                <c:pt idx="256">
                  <c:v>3.7248408626235694</c:v>
                </c:pt>
                <c:pt idx="257">
                  <c:v>3.6406344971284681</c:v>
                </c:pt>
                <c:pt idx="258">
                  <c:v>3.5564281316333664</c:v>
                </c:pt>
                <c:pt idx="259">
                  <c:v>3.4822217661382853</c:v>
                </c:pt>
                <c:pt idx="260">
                  <c:v>3.418015400643184</c:v>
                </c:pt>
                <c:pt idx="261">
                  <c:v>3.3438090351481029</c:v>
                </c:pt>
                <c:pt idx="262">
                  <c:v>3.2796026696530012</c:v>
                </c:pt>
                <c:pt idx="263">
                  <c:v>3.2153963041579203</c:v>
                </c:pt>
                <c:pt idx="264">
                  <c:v>3.1611899386628188</c:v>
                </c:pt>
                <c:pt idx="265">
                  <c:v>3.1069835731677173</c:v>
                </c:pt>
                <c:pt idx="266">
                  <c:v>3.0527772076726363</c:v>
                </c:pt>
                <c:pt idx="267">
                  <c:v>2.9985708421775348</c:v>
                </c:pt>
                <c:pt idx="268">
                  <c:v>2.9443644766824537</c:v>
                </c:pt>
                <c:pt idx="269">
                  <c:v>2.8901581111873522</c:v>
                </c:pt>
                <c:pt idx="270">
                  <c:v>2.8359517456922712</c:v>
                </c:pt>
                <c:pt idx="271">
                  <c:v>2.7717453801971699</c:v>
                </c:pt>
                <c:pt idx="272">
                  <c:v>2.7075390147020681</c:v>
                </c:pt>
                <c:pt idx="273">
                  <c:v>2.6433326492069873</c:v>
                </c:pt>
                <c:pt idx="274">
                  <c:v>2.5691262837118858</c:v>
                </c:pt>
                <c:pt idx="275">
                  <c:v>2.4949199182168047</c:v>
                </c:pt>
                <c:pt idx="276">
                  <c:v>2.4107135527217034</c:v>
                </c:pt>
                <c:pt idx="277">
                  <c:v>2.3265071872266221</c:v>
                </c:pt>
                <c:pt idx="278">
                  <c:v>2.2423008217315208</c:v>
                </c:pt>
                <c:pt idx="279">
                  <c:v>2.1580944562364195</c:v>
                </c:pt>
                <c:pt idx="280">
                  <c:v>2.083888090741338</c:v>
                </c:pt>
                <c:pt idx="281">
                  <c:v>2.0096817252462369</c:v>
                </c:pt>
                <c:pt idx="282">
                  <c:v>1.9354753597511558</c:v>
                </c:pt>
                <c:pt idx="283">
                  <c:v>1.8712689942560541</c:v>
                </c:pt>
                <c:pt idx="284">
                  <c:v>1.8070626287609737</c:v>
                </c:pt>
                <c:pt idx="285">
                  <c:v>1.7528562632658717</c:v>
                </c:pt>
                <c:pt idx="286">
                  <c:v>1.7086498977707703</c:v>
                </c:pt>
                <c:pt idx="287">
                  <c:v>1.6644435322756896</c:v>
                </c:pt>
                <c:pt idx="288">
                  <c:v>1.6302371667805877</c:v>
                </c:pt>
                <c:pt idx="289">
                  <c:v>1.5960308012855067</c:v>
                </c:pt>
                <c:pt idx="290">
                  <c:v>1.5718244357904052</c:v>
                </c:pt>
                <c:pt idx="291">
                  <c:v>1.5576180702953242</c:v>
                </c:pt>
                <c:pt idx="292">
                  <c:v>1.5434117048002225</c:v>
                </c:pt>
                <c:pt idx="293">
                  <c:v>1.529205339305121</c:v>
                </c:pt>
                <c:pt idx="294">
                  <c:v>1.5249989738100402</c:v>
                </c:pt>
                <c:pt idx="295">
                  <c:v>1.5107926083149388</c:v>
                </c:pt>
                <c:pt idx="296">
                  <c:v>1.506586242819858</c:v>
                </c:pt>
                <c:pt idx="297">
                  <c:v>1.5023798773247561</c:v>
                </c:pt>
                <c:pt idx="298">
                  <c:v>1.4981735118296755</c:v>
                </c:pt>
                <c:pt idx="299">
                  <c:v>1.5039671463345741</c:v>
                </c:pt>
                <c:pt idx="300">
                  <c:v>1.5197607808394722</c:v>
                </c:pt>
                <c:pt idx="301">
                  <c:v>1.5455544153443914</c:v>
                </c:pt>
                <c:pt idx="302">
                  <c:v>1.59134804984929</c:v>
                </c:pt>
                <c:pt idx="303">
                  <c:v>1.6571416843542091</c:v>
                </c:pt>
                <c:pt idx="304">
                  <c:v>1.7329353188591075</c:v>
                </c:pt>
                <c:pt idx="305">
                  <c:v>1.8287289533640265</c:v>
                </c:pt>
                <c:pt idx="306">
                  <c:v>1.9145225878689249</c:v>
                </c:pt>
                <c:pt idx="307">
                  <c:v>2.0303162223738234</c:v>
                </c:pt>
                <c:pt idx="308">
                  <c:v>2.1461098568787422</c:v>
                </c:pt>
                <c:pt idx="309">
                  <c:v>2.2419034913836406</c:v>
                </c:pt>
                <c:pt idx="310">
                  <c:v>2.3376971258885595</c:v>
                </c:pt>
                <c:pt idx="311">
                  <c:v>2.4034907603934581</c:v>
                </c:pt>
                <c:pt idx="312">
                  <c:v>2.4392843948983773</c:v>
                </c:pt>
                <c:pt idx="313">
                  <c:v>2.4550780294032757</c:v>
                </c:pt>
                <c:pt idx="314">
                  <c:v>2.4408716639081742</c:v>
                </c:pt>
                <c:pt idx="315">
                  <c:v>2.4066652984130932</c:v>
                </c:pt>
                <c:pt idx="316">
                  <c:v>2.3524589329179917</c:v>
                </c:pt>
                <c:pt idx="317">
                  <c:v>2.2782525674229106</c:v>
                </c:pt>
                <c:pt idx="318">
                  <c:v>2.2040462019278091</c:v>
                </c:pt>
                <c:pt idx="319">
                  <c:v>2.1198398364327282</c:v>
                </c:pt>
                <c:pt idx="320">
                  <c:v>2.0456334709376267</c:v>
                </c:pt>
                <c:pt idx="321">
                  <c:v>1.9614271054425252</c:v>
                </c:pt>
                <c:pt idx="322">
                  <c:v>1.8772207399474441</c:v>
                </c:pt>
                <c:pt idx="323">
                  <c:v>1.8030143744523426</c:v>
                </c:pt>
                <c:pt idx="324">
                  <c:v>1.7288080089572615</c:v>
                </c:pt>
                <c:pt idx="325">
                  <c:v>1.6446016434621602</c:v>
                </c:pt>
                <c:pt idx="326">
                  <c:v>1.5703952779670791</c:v>
                </c:pt>
                <c:pt idx="327">
                  <c:v>1.4861889124719776</c:v>
                </c:pt>
                <c:pt idx="328">
                  <c:v>1.3919825469768763</c:v>
                </c:pt>
                <c:pt idx="329">
                  <c:v>1.307776181481795</c:v>
                </c:pt>
                <c:pt idx="330">
                  <c:v>1.2235698159866937</c:v>
                </c:pt>
                <c:pt idx="331">
                  <c:v>1.1393634504916128</c:v>
                </c:pt>
                <c:pt idx="332">
                  <c:v>1.0551570849965111</c:v>
                </c:pt>
                <c:pt idx="333">
                  <c:v>0.97095071950143041</c:v>
                </c:pt>
                <c:pt idx="334">
                  <c:v>0.90674435400632891</c:v>
                </c:pt>
                <c:pt idx="335">
                  <c:v>0.83253798851122707</c:v>
                </c:pt>
                <c:pt idx="336">
                  <c:v>0.76833162301614644</c:v>
                </c:pt>
                <c:pt idx="337">
                  <c:v>0.70412525752104493</c:v>
                </c:pt>
                <c:pt idx="338">
                  <c:v>0.63991889202596386</c:v>
                </c:pt>
                <c:pt idx="339">
                  <c:v>0.58571252653086237</c:v>
                </c:pt>
                <c:pt idx="340">
                  <c:v>0.5315061610357813</c:v>
                </c:pt>
                <c:pt idx="341">
                  <c:v>0.47729979554067986</c:v>
                </c:pt>
                <c:pt idx="342">
                  <c:v>0.42309343004557842</c:v>
                </c:pt>
                <c:pt idx="343">
                  <c:v>0.3688870645504973</c:v>
                </c:pt>
                <c:pt idx="344">
                  <c:v>0.31468069905539581</c:v>
                </c:pt>
                <c:pt idx="345">
                  <c:v>0.25047433356031479</c:v>
                </c:pt>
                <c:pt idx="346">
                  <c:v>0.19626796806521329</c:v>
                </c:pt>
                <c:pt idx="347">
                  <c:v>0.13206160257013219</c:v>
                </c:pt>
                <c:pt idx="348">
                  <c:v>5.7855237075030708E-2</c:v>
                </c:pt>
                <c:pt idx="349">
                  <c:v>-1.6351128420070749E-2</c:v>
                </c:pt>
                <c:pt idx="350">
                  <c:v>-0.10055749391515184</c:v>
                </c:pt>
                <c:pt idx="351">
                  <c:v>-0.1747638594102533</c:v>
                </c:pt>
                <c:pt idx="352">
                  <c:v>-0.25897022490533433</c:v>
                </c:pt>
                <c:pt idx="353">
                  <c:v>-0.3431765904004358</c:v>
                </c:pt>
                <c:pt idx="354">
                  <c:v>-0.42738295589551689</c:v>
                </c:pt>
                <c:pt idx="355">
                  <c:v>-0.50158932139061829</c:v>
                </c:pt>
                <c:pt idx="356">
                  <c:v>-0.5757956868857198</c:v>
                </c:pt>
                <c:pt idx="357">
                  <c:v>-0.65</c:v>
                </c:pt>
                <c:pt idx="358">
                  <c:v>-0.67</c:v>
                </c:pt>
                <c:pt idx="359">
                  <c:v>-0.7</c:v>
                </c:pt>
                <c:pt idx="360">
                  <c:v>-0.71</c:v>
                </c:pt>
                <c:pt idx="361">
                  <c:v>-0.72</c:v>
                </c:pt>
                <c:pt idx="362">
                  <c:v>-0.73</c:v>
                </c:pt>
                <c:pt idx="363">
                  <c:v>-0.73</c:v>
                </c:pt>
                <c:pt idx="364">
                  <c:v>-0.72</c:v>
                </c:pt>
                <c:pt idx="365">
                  <c:v>-0.71</c:v>
                </c:pt>
                <c:pt idx="366">
                  <c:v>-0.69</c:v>
                </c:pt>
                <c:pt idx="367">
                  <c:v>-0.67</c:v>
                </c:pt>
                <c:pt idx="368">
                  <c:v>-0.65</c:v>
                </c:pt>
                <c:pt idx="369">
                  <c:v>-0.62</c:v>
                </c:pt>
                <c:pt idx="370">
                  <c:v>-0.59</c:v>
                </c:pt>
                <c:pt idx="371">
                  <c:v>-0.56000000000000005</c:v>
                </c:pt>
                <c:pt idx="372">
                  <c:v>-0.53</c:v>
                </c:pt>
                <c:pt idx="373">
                  <c:v>-0.5</c:v>
                </c:pt>
                <c:pt idx="374">
                  <c:v>-0.45</c:v>
                </c:pt>
                <c:pt idx="375">
                  <c:v>-0.4</c:v>
                </c:pt>
                <c:pt idx="376">
                  <c:v>-0.33</c:v>
                </c:pt>
                <c:pt idx="377">
                  <c:v>-0.24</c:v>
                </c:pt>
                <c:pt idx="378">
                  <c:v>-0.14000000000000001</c:v>
                </c:pt>
                <c:pt idx="379">
                  <c:v>-0.02</c:v>
                </c:pt>
                <c:pt idx="380">
                  <c:v>0.11</c:v>
                </c:pt>
                <c:pt idx="381">
                  <c:v>0.25</c:v>
                </c:pt>
                <c:pt idx="382">
                  <c:v>0.39</c:v>
                </c:pt>
                <c:pt idx="383">
                  <c:v>0.54</c:v>
                </c:pt>
                <c:pt idx="384">
                  <c:v>0.67</c:v>
                </c:pt>
                <c:pt idx="385">
                  <c:v>0.78</c:v>
                </c:pt>
                <c:pt idx="386">
                  <c:v>0.87</c:v>
                </c:pt>
                <c:pt idx="387">
                  <c:v>0.93</c:v>
                </c:pt>
                <c:pt idx="388">
                  <c:v>0.96</c:v>
                </c:pt>
                <c:pt idx="389">
                  <c:v>0.97</c:v>
                </c:pt>
                <c:pt idx="390">
                  <c:v>0.96</c:v>
                </c:pt>
                <c:pt idx="391">
                  <c:v>0.93</c:v>
                </c:pt>
                <c:pt idx="392">
                  <c:v>0.89</c:v>
                </c:pt>
                <c:pt idx="393">
                  <c:v>0.85</c:v>
                </c:pt>
                <c:pt idx="394">
                  <c:v>0.8</c:v>
                </c:pt>
                <c:pt idx="395">
                  <c:v>0.75</c:v>
                </c:pt>
                <c:pt idx="396">
                  <c:v>0.71</c:v>
                </c:pt>
                <c:pt idx="397">
                  <c:v>0.66</c:v>
                </c:pt>
                <c:pt idx="398">
                  <c:v>0.62</c:v>
                </c:pt>
                <c:pt idx="399">
                  <c:v>0.56999999999999995</c:v>
                </c:pt>
                <c:pt idx="400">
                  <c:v>0.53</c:v>
                </c:pt>
                <c:pt idx="401">
                  <c:v>0.48</c:v>
                </c:pt>
                <c:pt idx="402">
                  <c:v>0.43</c:v>
                </c:pt>
                <c:pt idx="403">
                  <c:v>0.38</c:v>
                </c:pt>
                <c:pt idx="404">
                  <c:v>0.32</c:v>
                </c:pt>
                <c:pt idx="405">
                  <c:v>0.27</c:v>
                </c:pt>
                <c:pt idx="406">
                  <c:v>0.22</c:v>
                </c:pt>
                <c:pt idx="407">
                  <c:v>0.17</c:v>
                </c:pt>
                <c:pt idx="408">
                  <c:v>0.13</c:v>
                </c:pt>
                <c:pt idx="409">
                  <c:v>0.1</c:v>
                </c:pt>
                <c:pt idx="410">
                  <c:v>0.06</c:v>
                </c:pt>
                <c:pt idx="411">
                  <c:v>0.03</c:v>
                </c:pt>
                <c:pt idx="412">
                  <c:v>0</c:v>
                </c:pt>
                <c:pt idx="413">
                  <c:v>-0.02</c:v>
                </c:pt>
                <c:pt idx="414">
                  <c:v>-0.04</c:v>
                </c:pt>
                <c:pt idx="415">
                  <c:v>-0.06</c:v>
                </c:pt>
                <c:pt idx="416">
                  <c:v>-0.08</c:v>
                </c:pt>
                <c:pt idx="417">
                  <c:v>-0.1</c:v>
                </c:pt>
                <c:pt idx="418">
                  <c:v>-0.12</c:v>
                </c:pt>
                <c:pt idx="419">
                  <c:v>-0.14000000000000001</c:v>
                </c:pt>
                <c:pt idx="420">
                  <c:v>-0.17</c:v>
                </c:pt>
                <c:pt idx="421">
                  <c:v>-0.2</c:v>
                </c:pt>
                <c:pt idx="422">
                  <c:v>-0.23</c:v>
                </c:pt>
                <c:pt idx="423">
                  <c:v>-0.27</c:v>
                </c:pt>
                <c:pt idx="424">
                  <c:v>-0.31</c:v>
                </c:pt>
                <c:pt idx="425">
                  <c:v>-0.36</c:v>
                </c:pt>
                <c:pt idx="426">
                  <c:v>-0.41</c:v>
                </c:pt>
                <c:pt idx="427">
                  <c:v>-0.46</c:v>
                </c:pt>
                <c:pt idx="428">
                  <c:v>-0.51</c:v>
                </c:pt>
                <c:pt idx="429">
                  <c:v>-0.55000000000000004</c:v>
                </c:pt>
                <c:pt idx="430">
                  <c:v>-0.59</c:v>
                </c:pt>
                <c:pt idx="431">
                  <c:v>-0.63</c:v>
                </c:pt>
                <c:pt idx="432">
                  <c:v>-0.66</c:v>
                </c:pt>
                <c:pt idx="433">
                  <c:v>-0.69</c:v>
                </c:pt>
                <c:pt idx="434">
                  <c:v>-0.71</c:v>
                </c:pt>
                <c:pt idx="435">
                  <c:v>-0.72</c:v>
                </c:pt>
                <c:pt idx="436">
                  <c:v>-0.73</c:v>
                </c:pt>
                <c:pt idx="437">
                  <c:v>-0.73</c:v>
                </c:pt>
                <c:pt idx="438">
                  <c:v>-0.73</c:v>
                </c:pt>
                <c:pt idx="439">
                  <c:v>-0.72</c:v>
                </c:pt>
                <c:pt idx="440">
                  <c:v>-0.7</c:v>
                </c:pt>
                <c:pt idx="441">
                  <c:v>-0.68</c:v>
                </c:pt>
                <c:pt idx="442">
                  <c:v>-0.66</c:v>
                </c:pt>
                <c:pt idx="443">
                  <c:v>-0.63</c:v>
                </c:pt>
                <c:pt idx="444">
                  <c:v>-0.61</c:v>
                </c:pt>
                <c:pt idx="445">
                  <c:v>-0.57999999999999996</c:v>
                </c:pt>
                <c:pt idx="446">
                  <c:v>-0.55000000000000004</c:v>
                </c:pt>
                <c:pt idx="447">
                  <c:v>-0.52</c:v>
                </c:pt>
                <c:pt idx="448">
                  <c:v>-0.48</c:v>
                </c:pt>
                <c:pt idx="449">
                  <c:v>-0.43</c:v>
                </c:pt>
                <c:pt idx="450">
                  <c:v>-0.37</c:v>
                </c:pt>
                <c:pt idx="451">
                  <c:v>-0.28999999999999998</c:v>
                </c:pt>
                <c:pt idx="452">
                  <c:v>-0.19</c:v>
                </c:pt>
                <c:pt idx="453">
                  <c:v>-0.08</c:v>
                </c:pt>
                <c:pt idx="454">
                  <c:v>0.05</c:v>
                </c:pt>
                <c:pt idx="455">
                  <c:v>0.17</c:v>
                </c:pt>
                <c:pt idx="456">
                  <c:v>0.32</c:v>
                </c:pt>
                <c:pt idx="457">
                  <c:v>0.47</c:v>
                </c:pt>
                <c:pt idx="458">
                  <c:v>0.6</c:v>
                </c:pt>
                <c:pt idx="459">
                  <c:v>0.73</c:v>
                </c:pt>
                <c:pt idx="460">
                  <c:v>0.83</c:v>
                </c:pt>
                <c:pt idx="461">
                  <c:v>0.9</c:v>
                </c:pt>
                <c:pt idx="462">
                  <c:v>0.95</c:v>
                </c:pt>
                <c:pt idx="463">
                  <c:v>0.97</c:v>
                </c:pt>
                <c:pt idx="464">
                  <c:v>0.97</c:v>
                </c:pt>
                <c:pt idx="465">
                  <c:v>0.95</c:v>
                </c:pt>
                <c:pt idx="466">
                  <c:v>0.91</c:v>
                </c:pt>
                <c:pt idx="467">
                  <c:v>0.87</c:v>
                </c:pt>
                <c:pt idx="468">
                  <c:v>0.82</c:v>
                </c:pt>
                <c:pt idx="469">
                  <c:v>0.78</c:v>
                </c:pt>
                <c:pt idx="470">
                  <c:v>0.73</c:v>
                </c:pt>
                <c:pt idx="471">
                  <c:v>0.68</c:v>
                </c:pt>
                <c:pt idx="472">
                  <c:v>0.64</c:v>
                </c:pt>
                <c:pt idx="473">
                  <c:v>0.6</c:v>
                </c:pt>
                <c:pt idx="474">
                  <c:v>0.55000000000000004</c:v>
                </c:pt>
                <c:pt idx="475">
                  <c:v>0.51</c:v>
                </c:pt>
                <c:pt idx="476">
                  <c:v>0.46</c:v>
                </c:pt>
                <c:pt idx="477">
                  <c:v>0.4</c:v>
                </c:pt>
                <c:pt idx="478">
                  <c:v>0.35</c:v>
                </c:pt>
                <c:pt idx="479">
                  <c:v>0.3</c:v>
                </c:pt>
                <c:pt idx="480">
                  <c:v>0.25</c:v>
                </c:pt>
              </c:numCache>
            </c:numRef>
          </c:val>
          <c:smooth val="0"/>
          <c:extLst xmlns:c16r2="http://schemas.microsoft.com/office/drawing/2015/06/chart">
            <c:ext xmlns:c16="http://schemas.microsoft.com/office/drawing/2014/chart" uri="{C3380CC4-5D6E-409C-BE32-E72D297353CC}">
              <c16:uniqueId val="{00000000-56B5-4617-B16E-ACFDC4DA35A8}"/>
            </c:ext>
          </c:extLst>
        </c:ser>
        <c:ser>
          <c:idx val="0"/>
          <c:order val="2"/>
          <c:tx>
            <c:strRef>
              <c:f>'Hollandse en zeeuwse kust'!$C$17</c:f>
              <c:strCache>
                <c:ptCount val="1"/>
                <c:pt idx="0">
                  <c:v>Getijverloop (m+NAP)</c:v>
                </c:pt>
              </c:strCache>
            </c:strRef>
          </c:tx>
          <c:spPr>
            <a:ln w="28575" cap="rnd">
              <a:solidFill>
                <a:schemeClr val="accent1"/>
              </a:solidFill>
              <a:round/>
            </a:ln>
            <a:effectLst/>
          </c:spPr>
          <c:marker>
            <c:symbol val="none"/>
          </c:marker>
          <c:val>
            <c:numRef>
              <c:f>'Hollandse en zeeuwse kust'!$C$18:$C$498</c:f>
              <c:numCache>
                <c:formatCode>0,000</c:formatCode>
                <c:ptCount val="481"/>
                <c:pt idx="0">
                  <c:v>-0.52</c:v>
                </c:pt>
                <c:pt idx="1">
                  <c:v>-0.48</c:v>
                </c:pt>
                <c:pt idx="2">
                  <c:v>-0.43</c:v>
                </c:pt>
                <c:pt idx="3">
                  <c:v>-0.37</c:v>
                </c:pt>
                <c:pt idx="4">
                  <c:v>-0.28999999999999998</c:v>
                </c:pt>
                <c:pt idx="5">
                  <c:v>-0.19</c:v>
                </c:pt>
                <c:pt idx="6">
                  <c:v>-0.08</c:v>
                </c:pt>
                <c:pt idx="7">
                  <c:v>0.05</c:v>
                </c:pt>
                <c:pt idx="8">
                  <c:v>0.17</c:v>
                </c:pt>
                <c:pt idx="9">
                  <c:v>0.32</c:v>
                </c:pt>
                <c:pt idx="10">
                  <c:v>0.47</c:v>
                </c:pt>
                <c:pt idx="11">
                  <c:v>0.6</c:v>
                </c:pt>
                <c:pt idx="12">
                  <c:v>0.73</c:v>
                </c:pt>
                <c:pt idx="13">
                  <c:v>0.83</c:v>
                </c:pt>
                <c:pt idx="14">
                  <c:v>0.9</c:v>
                </c:pt>
                <c:pt idx="15">
                  <c:v>0.95</c:v>
                </c:pt>
                <c:pt idx="16">
                  <c:v>0.97</c:v>
                </c:pt>
                <c:pt idx="17">
                  <c:v>0.97</c:v>
                </c:pt>
                <c:pt idx="18">
                  <c:v>0.95</c:v>
                </c:pt>
                <c:pt idx="19">
                  <c:v>0.91</c:v>
                </c:pt>
                <c:pt idx="20">
                  <c:v>0.87</c:v>
                </c:pt>
                <c:pt idx="21">
                  <c:v>0.82</c:v>
                </c:pt>
                <c:pt idx="22">
                  <c:v>0.78</c:v>
                </c:pt>
                <c:pt idx="23">
                  <c:v>0.73</c:v>
                </c:pt>
                <c:pt idx="24">
                  <c:v>0.68</c:v>
                </c:pt>
                <c:pt idx="25">
                  <c:v>0.64</c:v>
                </c:pt>
                <c:pt idx="26">
                  <c:v>0.6</c:v>
                </c:pt>
                <c:pt idx="27">
                  <c:v>0.55000000000000004</c:v>
                </c:pt>
                <c:pt idx="28">
                  <c:v>0.51</c:v>
                </c:pt>
                <c:pt idx="29">
                  <c:v>0.46</c:v>
                </c:pt>
                <c:pt idx="30">
                  <c:v>0.4</c:v>
                </c:pt>
                <c:pt idx="31">
                  <c:v>0.35</c:v>
                </c:pt>
                <c:pt idx="32">
                  <c:v>0.3</c:v>
                </c:pt>
                <c:pt idx="33">
                  <c:v>0.25</c:v>
                </c:pt>
                <c:pt idx="34">
                  <c:v>0.2</c:v>
                </c:pt>
                <c:pt idx="35">
                  <c:v>0.15</c:v>
                </c:pt>
                <c:pt idx="36">
                  <c:v>0.12</c:v>
                </c:pt>
                <c:pt idx="37">
                  <c:v>0.08</c:v>
                </c:pt>
                <c:pt idx="38">
                  <c:v>0.05</c:v>
                </c:pt>
                <c:pt idx="39">
                  <c:v>0.02</c:v>
                </c:pt>
                <c:pt idx="40">
                  <c:v>-0.01</c:v>
                </c:pt>
                <c:pt idx="41">
                  <c:v>-0.03</c:v>
                </c:pt>
                <c:pt idx="42">
                  <c:v>-0.05</c:v>
                </c:pt>
                <c:pt idx="43">
                  <c:v>-7.0000000000000007E-2</c:v>
                </c:pt>
                <c:pt idx="44">
                  <c:v>-0.09</c:v>
                </c:pt>
                <c:pt idx="45">
                  <c:v>-0.11</c:v>
                </c:pt>
                <c:pt idx="46">
                  <c:v>-0.13</c:v>
                </c:pt>
                <c:pt idx="47">
                  <c:v>-0.16</c:v>
                </c:pt>
                <c:pt idx="48">
                  <c:v>-0.18</c:v>
                </c:pt>
                <c:pt idx="49">
                  <c:v>-0.21</c:v>
                </c:pt>
                <c:pt idx="50">
                  <c:v>-0.25</c:v>
                </c:pt>
                <c:pt idx="51">
                  <c:v>-0.28999999999999998</c:v>
                </c:pt>
                <c:pt idx="52">
                  <c:v>-0.34</c:v>
                </c:pt>
                <c:pt idx="53">
                  <c:v>-0.38</c:v>
                </c:pt>
                <c:pt idx="54">
                  <c:v>-0.43</c:v>
                </c:pt>
                <c:pt idx="55">
                  <c:v>-0.48</c:v>
                </c:pt>
                <c:pt idx="56">
                  <c:v>-0.53</c:v>
                </c:pt>
                <c:pt idx="57">
                  <c:v>-0.56999999999999995</c:v>
                </c:pt>
                <c:pt idx="58">
                  <c:v>-0.61</c:v>
                </c:pt>
                <c:pt idx="59">
                  <c:v>-0.65</c:v>
                </c:pt>
                <c:pt idx="60">
                  <c:v>-0.67</c:v>
                </c:pt>
                <c:pt idx="61">
                  <c:v>-0.7</c:v>
                </c:pt>
                <c:pt idx="62">
                  <c:v>-0.71</c:v>
                </c:pt>
                <c:pt idx="63">
                  <c:v>-0.72</c:v>
                </c:pt>
                <c:pt idx="64">
                  <c:v>-0.73</c:v>
                </c:pt>
                <c:pt idx="65">
                  <c:v>-0.73</c:v>
                </c:pt>
                <c:pt idx="66">
                  <c:v>-0.72</c:v>
                </c:pt>
                <c:pt idx="67">
                  <c:v>-0.71</c:v>
                </c:pt>
                <c:pt idx="68">
                  <c:v>-0.69</c:v>
                </c:pt>
                <c:pt idx="69">
                  <c:v>-0.67</c:v>
                </c:pt>
                <c:pt idx="70">
                  <c:v>-0.65</c:v>
                </c:pt>
                <c:pt idx="71">
                  <c:v>-0.62</c:v>
                </c:pt>
                <c:pt idx="72">
                  <c:v>-0.59</c:v>
                </c:pt>
                <c:pt idx="73">
                  <c:v>-0.56000000000000005</c:v>
                </c:pt>
                <c:pt idx="74">
                  <c:v>-0.53</c:v>
                </c:pt>
                <c:pt idx="75">
                  <c:v>-0.5</c:v>
                </c:pt>
                <c:pt idx="76">
                  <c:v>-0.45</c:v>
                </c:pt>
                <c:pt idx="77">
                  <c:v>-0.4</c:v>
                </c:pt>
                <c:pt idx="78">
                  <c:v>-0.33</c:v>
                </c:pt>
                <c:pt idx="79">
                  <c:v>-0.24</c:v>
                </c:pt>
                <c:pt idx="80">
                  <c:v>-0.14000000000000001</c:v>
                </c:pt>
                <c:pt idx="81">
                  <c:v>-0.02</c:v>
                </c:pt>
                <c:pt idx="82">
                  <c:v>0.11</c:v>
                </c:pt>
                <c:pt idx="83">
                  <c:v>0.25</c:v>
                </c:pt>
                <c:pt idx="84">
                  <c:v>0.39</c:v>
                </c:pt>
                <c:pt idx="85">
                  <c:v>0.54</c:v>
                </c:pt>
                <c:pt idx="86">
                  <c:v>0.67</c:v>
                </c:pt>
                <c:pt idx="87">
                  <c:v>0.78</c:v>
                </c:pt>
                <c:pt idx="88">
                  <c:v>0.87</c:v>
                </c:pt>
                <c:pt idx="89">
                  <c:v>0.93</c:v>
                </c:pt>
                <c:pt idx="90">
                  <c:v>0.96</c:v>
                </c:pt>
                <c:pt idx="91">
                  <c:v>0.97</c:v>
                </c:pt>
                <c:pt idx="92">
                  <c:v>0.96</c:v>
                </c:pt>
                <c:pt idx="93">
                  <c:v>0.93</c:v>
                </c:pt>
                <c:pt idx="94">
                  <c:v>0.89</c:v>
                </c:pt>
                <c:pt idx="95">
                  <c:v>0.85</c:v>
                </c:pt>
                <c:pt idx="96">
                  <c:v>0.8</c:v>
                </c:pt>
                <c:pt idx="97">
                  <c:v>0.75</c:v>
                </c:pt>
                <c:pt idx="98">
                  <c:v>0.71</c:v>
                </c:pt>
                <c:pt idx="99">
                  <c:v>0.66</c:v>
                </c:pt>
                <c:pt idx="100">
                  <c:v>0.62</c:v>
                </c:pt>
                <c:pt idx="101">
                  <c:v>0.56999999999999995</c:v>
                </c:pt>
                <c:pt idx="102">
                  <c:v>0.53</c:v>
                </c:pt>
                <c:pt idx="103">
                  <c:v>0.48</c:v>
                </c:pt>
                <c:pt idx="104">
                  <c:v>0.43</c:v>
                </c:pt>
                <c:pt idx="105">
                  <c:v>0.38</c:v>
                </c:pt>
                <c:pt idx="106">
                  <c:v>0.32</c:v>
                </c:pt>
                <c:pt idx="107">
                  <c:v>0.27</c:v>
                </c:pt>
                <c:pt idx="108">
                  <c:v>0.22</c:v>
                </c:pt>
                <c:pt idx="109">
                  <c:v>0.17</c:v>
                </c:pt>
                <c:pt idx="110">
                  <c:v>0.13</c:v>
                </c:pt>
                <c:pt idx="111">
                  <c:v>0.1</c:v>
                </c:pt>
                <c:pt idx="112">
                  <c:v>0.06</c:v>
                </c:pt>
                <c:pt idx="113">
                  <c:v>0.03</c:v>
                </c:pt>
                <c:pt idx="114">
                  <c:v>0</c:v>
                </c:pt>
                <c:pt idx="115">
                  <c:v>-0.02</c:v>
                </c:pt>
                <c:pt idx="116">
                  <c:v>-0.04</c:v>
                </c:pt>
                <c:pt idx="117">
                  <c:v>-0.06</c:v>
                </c:pt>
                <c:pt idx="118">
                  <c:v>-0.08</c:v>
                </c:pt>
                <c:pt idx="119">
                  <c:v>-0.1</c:v>
                </c:pt>
                <c:pt idx="120">
                  <c:v>-0.12</c:v>
                </c:pt>
                <c:pt idx="121">
                  <c:v>-0.14000000000000001</c:v>
                </c:pt>
                <c:pt idx="122">
                  <c:v>-0.17</c:v>
                </c:pt>
                <c:pt idx="123">
                  <c:v>-0.2</c:v>
                </c:pt>
                <c:pt idx="124">
                  <c:v>-0.23</c:v>
                </c:pt>
                <c:pt idx="125">
                  <c:v>-0.27</c:v>
                </c:pt>
                <c:pt idx="126">
                  <c:v>-0.31</c:v>
                </c:pt>
                <c:pt idx="127">
                  <c:v>-0.36</c:v>
                </c:pt>
                <c:pt idx="128">
                  <c:v>-0.41</c:v>
                </c:pt>
                <c:pt idx="129">
                  <c:v>-0.46</c:v>
                </c:pt>
                <c:pt idx="130">
                  <c:v>-0.51</c:v>
                </c:pt>
                <c:pt idx="131">
                  <c:v>-0.55000000000000004</c:v>
                </c:pt>
                <c:pt idx="132">
                  <c:v>-0.59</c:v>
                </c:pt>
                <c:pt idx="133">
                  <c:v>-0.63</c:v>
                </c:pt>
                <c:pt idx="134">
                  <c:v>-0.66</c:v>
                </c:pt>
                <c:pt idx="135">
                  <c:v>-0.69</c:v>
                </c:pt>
                <c:pt idx="136">
                  <c:v>-0.71</c:v>
                </c:pt>
                <c:pt idx="137">
                  <c:v>-0.72</c:v>
                </c:pt>
                <c:pt idx="138">
                  <c:v>-0.73</c:v>
                </c:pt>
                <c:pt idx="139">
                  <c:v>-0.73</c:v>
                </c:pt>
                <c:pt idx="140">
                  <c:v>-0.73</c:v>
                </c:pt>
                <c:pt idx="141">
                  <c:v>-0.72</c:v>
                </c:pt>
                <c:pt idx="142">
                  <c:v>-0.7</c:v>
                </c:pt>
                <c:pt idx="143">
                  <c:v>-0.68</c:v>
                </c:pt>
                <c:pt idx="144">
                  <c:v>-0.66</c:v>
                </c:pt>
                <c:pt idx="145">
                  <c:v>-0.63</c:v>
                </c:pt>
                <c:pt idx="146">
                  <c:v>-0.61</c:v>
                </c:pt>
                <c:pt idx="147">
                  <c:v>-0.57999999999999996</c:v>
                </c:pt>
                <c:pt idx="148">
                  <c:v>-0.55000000000000004</c:v>
                </c:pt>
                <c:pt idx="149">
                  <c:v>-0.52</c:v>
                </c:pt>
                <c:pt idx="150">
                  <c:v>-0.48</c:v>
                </c:pt>
                <c:pt idx="151">
                  <c:v>-0.43</c:v>
                </c:pt>
                <c:pt idx="152">
                  <c:v>-0.37</c:v>
                </c:pt>
                <c:pt idx="153">
                  <c:v>-0.28999999999999998</c:v>
                </c:pt>
                <c:pt idx="154">
                  <c:v>-0.19</c:v>
                </c:pt>
                <c:pt idx="155">
                  <c:v>-0.08</c:v>
                </c:pt>
                <c:pt idx="156">
                  <c:v>0.05</c:v>
                </c:pt>
                <c:pt idx="157">
                  <c:v>0.17</c:v>
                </c:pt>
                <c:pt idx="158">
                  <c:v>0.32</c:v>
                </c:pt>
                <c:pt idx="159">
                  <c:v>0.47</c:v>
                </c:pt>
                <c:pt idx="160">
                  <c:v>0.6</c:v>
                </c:pt>
                <c:pt idx="161">
                  <c:v>0.73</c:v>
                </c:pt>
                <c:pt idx="162">
                  <c:v>0.83</c:v>
                </c:pt>
                <c:pt idx="163">
                  <c:v>0.9</c:v>
                </c:pt>
                <c:pt idx="164">
                  <c:v>0.95</c:v>
                </c:pt>
                <c:pt idx="165">
                  <c:v>0.97</c:v>
                </c:pt>
                <c:pt idx="166">
                  <c:v>0.97</c:v>
                </c:pt>
                <c:pt idx="167">
                  <c:v>0.95</c:v>
                </c:pt>
                <c:pt idx="168">
                  <c:v>0.91</c:v>
                </c:pt>
                <c:pt idx="169">
                  <c:v>0.87</c:v>
                </c:pt>
                <c:pt idx="170">
                  <c:v>0.82</c:v>
                </c:pt>
                <c:pt idx="171">
                  <c:v>0.78</c:v>
                </c:pt>
                <c:pt idx="172">
                  <c:v>0.73</c:v>
                </c:pt>
                <c:pt idx="173">
                  <c:v>0.68</c:v>
                </c:pt>
                <c:pt idx="174">
                  <c:v>0.64</c:v>
                </c:pt>
                <c:pt idx="175">
                  <c:v>0.6</c:v>
                </c:pt>
                <c:pt idx="176">
                  <c:v>0.55000000000000004</c:v>
                </c:pt>
                <c:pt idx="177">
                  <c:v>0.51</c:v>
                </c:pt>
                <c:pt idx="178">
                  <c:v>0.46</c:v>
                </c:pt>
                <c:pt idx="179">
                  <c:v>0.4</c:v>
                </c:pt>
                <c:pt idx="180">
                  <c:v>0.35</c:v>
                </c:pt>
                <c:pt idx="181">
                  <c:v>0.3</c:v>
                </c:pt>
                <c:pt idx="182">
                  <c:v>0.25</c:v>
                </c:pt>
                <c:pt idx="183">
                  <c:v>0.2</c:v>
                </c:pt>
                <c:pt idx="184">
                  <c:v>0.15</c:v>
                </c:pt>
                <c:pt idx="185">
                  <c:v>0.12</c:v>
                </c:pt>
                <c:pt idx="186">
                  <c:v>0.08</c:v>
                </c:pt>
                <c:pt idx="187">
                  <c:v>0.05</c:v>
                </c:pt>
                <c:pt idx="188">
                  <c:v>0.02</c:v>
                </c:pt>
                <c:pt idx="189">
                  <c:v>-0.01</c:v>
                </c:pt>
                <c:pt idx="190">
                  <c:v>-0.03</c:v>
                </c:pt>
                <c:pt idx="191">
                  <c:v>-0.05</c:v>
                </c:pt>
                <c:pt idx="192">
                  <c:v>-7.0000000000000007E-2</c:v>
                </c:pt>
                <c:pt idx="193">
                  <c:v>-0.09</c:v>
                </c:pt>
                <c:pt idx="194">
                  <c:v>-0.11</c:v>
                </c:pt>
                <c:pt idx="195">
                  <c:v>-0.13</c:v>
                </c:pt>
                <c:pt idx="196">
                  <c:v>-0.16</c:v>
                </c:pt>
                <c:pt idx="197">
                  <c:v>-0.18</c:v>
                </c:pt>
                <c:pt idx="198">
                  <c:v>-0.21</c:v>
                </c:pt>
                <c:pt idx="199">
                  <c:v>-0.25</c:v>
                </c:pt>
                <c:pt idx="200">
                  <c:v>-0.28999999999999998</c:v>
                </c:pt>
                <c:pt idx="201">
                  <c:v>-0.34</c:v>
                </c:pt>
                <c:pt idx="202">
                  <c:v>-0.38</c:v>
                </c:pt>
                <c:pt idx="203">
                  <c:v>-0.43</c:v>
                </c:pt>
                <c:pt idx="204">
                  <c:v>-0.48</c:v>
                </c:pt>
                <c:pt idx="205">
                  <c:v>-0.53</c:v>
                </c:pt>
                <c:pt idx="206">
                  <c:v>-0.56999999999999995</c:v>
                </c:pt>
                <c:pt idx="207">
                  <c:v>-0.61</c:v>
                </c:pt>
                <c:pt idx="208">
                  <c:v>-0.65</c:v>
                </c:pt>
                <c:pt idx="209">
                  <c:v>-0.67</c:v>
                </c:pt>
                <c:pt idx="210">
                  <c:v>-0.7</c:v>
                </c:pt>
                <c:pt idx="211">
                  <c:v>-0.71</c:v>
                </c:pt>
                <c:pt idx="212">
                  <c:v>-0.72</c:v>
                </c:pt>
                <c:pt idx="213">
                  <c:v>-0.73</c:v>
                </c:pt>
                <c:pt idx="214">
                  <c:v>-0.73</c:v>
                </c:pt>
                <c:pt idx="215">
                  <c:v>-0.72</c:v>
                </c:pt>
                <c:pt idx="216">
                  <c:v>-0.71</c:v>
                </c:pt>
                <c:pt idx="217">
                  <c:v>-0.69</c:v>
                </c:pt>
                <c:pt idx="218">
                  <c:v>-0.67</c:v>
                </c:pt>
                <c:pt idx="219">
                  <c:v>-0.65</c:v>
                </c:pt>
                <c:pt idx="220">
                  <c:v>-0.62</c:v>
                </c:pt>
                <c:pt idx="221">
                  <c:v>-0.59</c:v>
                </c:pt>
                <c:pt idx="222">
                  <c:v>-0.56000000000000005</c:v>
                </c:pt>
                <c:pt idx="223">
                  <c:v>-0.53</c:v>
                </c:pt>
                <c:pt idx="224">
                  <c:v>-0.5</c:v>
                </c:pt>
                <c:pt idx="225">
                  <c:v>-0.45</c:v>
                </c:pt>
                <c:pt idx="226">
                  <c:v>-0.4</c:v>
                </c:pt>
                <c:pt idx="227">
                  <c:v>-0.33</c:v>
                </c:pt>
                <c:pt idx="228">
                  <c:v>-0.24</c:v>
                </c:pt>
                <c:pt idx="229">
                  <c:v>-0.14000000000000001</c:v>
                </c:pt>
                <c:pt idx="230">
                  <c:v>-0.02</c:v>
                </c:pt>
                <c:pt idx="231">
                  <c:v>0.11</c:v>
                </c:pt>
                <c:pt idx="232">
                  <c:v>0.25</c:v>
                </c:pt>
                <c:pt idx="233">
                  <c:v>0.39</c:v>
                </c:pt>
                <c:pt idx="234">
                  <c:v>0.54</c:v>
                </c:pt>
                <c:pt idx="235">
                  <c:v>0.67</c:v>
                </c:pt>
                <c:pt idx="236">
                  <c:v>0.78</c:v>
                </c:pt>
                <c:pt idx="237">
                  <c:v>0.87</c:v>
                </c:pt>
                <c:pt idx="238">
                  <c:v>0.93</c:v>
                </c:pt>
                <c:pt idx="239">
                  <c:v>0.96</c:v>
                </c:pt>
                <c:pt idx="240">
                  <c:v>0.97</c:v>
                </c:pt>
                <c:pt idx="241">
                  <c:v>0.96</c:v>
                </c:pt>
                <c:pt idx="242">
                  <c:v>0.93</c:v>
                </c:pt>
                <c:pt idx="243">
                  <c:v>0.89</c:v>
                </c:pt>
                <c:pt idx="244">
                  <c:v>0.85</c:v>
                </c:pt>
                <c:pt idx="245">
                  <c:v>0.8</c:v>
                </c:pt>
                <c:pt idx="246">
                  <c:v>0.75</c:v>
                </c:pt>
                <c:pt idx="247">
                  <c:v>0.71</c:v>
                </c:pt>
                <c:pt idx="248">
                  <c:v>0.66</c:v>
                </c:pt>
                <c:pt idx="249">
                  <c:v>0.62</c:v>
                </c:pt>
                <c:pt idx="250">
                  <c:v>0.56999999999999995</c:v>
                </c:pt>
                <c:pt idx="251">
                  <c:v>0.53</c:v>
                </c:pt>
                <c:pt idx="252">
                  <c:v>0.48</c:v>
                </c:pt>
                <c:pt idx="253">
                  <c:v>0.43</c:v>
                </c:pt>
                <c:pt idx="254">
                  <c:v>0.38</c:v>
                </c:pt>
                <c:pt idx="255">
                  <c:v>0.32</c:v>
                </c:pt>
                <c:pt idx="256">
                  <c:v>0.27</c:v>
                </c:pt>
                <c:pt idx="257">
                  <c:v>0.22</c:v>
                </c:pt>
                <c:pt idx="258">
                  <c:v>0.17</c:v>
                </c:pt>
                <c:pt idx="259">
                  <c:v>0.13</c:v>
                </c:pt>
                <c:pt idx="260">
                  <c:v>0.1</c:v>
                </c:pt>
                <c:pt idx="261">
                  <c:v>0.06</c:v>
                </c:pt>
                <c:pt idx="262">
                  <c:v>0.03</c:v>
                </c:pt>
                <c:pt idx="263">
                  <c:v>0</c:v>
                </c:pt>
                <c:pt idx="264">
                  <c:v>-0.02</c:v>
                </c:pt>
                <c:pt idx="265">
                  <c:v>-0.04</c:v>
                </c:pt>
                <c:pt idx="266">
                  <c:v>-0.06</c:v>
                </c:pt>
                <c:pt idx="267">
                  <c:v>-0.08</c:v>
                </c:pt>
                <c:pt idx="268">
                  <c:v>-0.1</c:v>
                </c:pt>
                <c:pt idx="269">
                  <c:v>-0.12</c:v>
                </c:pt>
                <c:pt idx="270">
                  <c:v>-0.14000000000000001</c:v>
                </c:pt>
                <c:pt idx="271">
                  <c:v>-0.17</c:v>
                </c:pt>
                <c:pt idx="272">
                  <c:v>-0.2</c:v>
                </c:pt>
                <c:pt idx="273">
                  <c:v>-0.23</c:v>
                </c:pt>
                <c:pt idx="274">
                  <c:v>-0.27</c:v>
                </c:pt>
                <c:pt idx="275">
                  <c:v>-0.31</c:v>
                </c:pt>
                <c:pt idx="276">
                  <c:v>-0.36</c:v>
                </c:pt>
                <c:pt idx="277">
                  <c:v>-0.41</c:v>
                </c:pt>
                <c:pt idx="278">
                  <c:v>-0.46</c:v>
                </c:pt>
                <c:pt idx="279">
                  <c:v>-0.51</c:v>
                </c:pt>
                <c:pt idx="280">
                  <c:v>-0.55000000000000004</c:v>
                </c:pt>
                <c:pt idx="281">
                  <c:v>-0.59</c:v>
                </c:pt>
                <c:pt idx="282">
                  <c:v>-0.63</c:v>
                </c:pt>
                <c:pt idx="283">
                  <c:v>-0.66</c:v>
                </c:pt>
                <c:pt idx="284">
                  <c:v>-0.69</c:v>
                </c:pt>
                <c:pt idx="285">
                  <c:v>-0.71</c:v>
                </c:pt>
                <c:pt idx="286">
                  <c:v>-0.72</c:v>
                </c:pt>
                <c:pt idx="287">
                  <c:v>-0.73</c:v>
                </c:pt>
                <c:pt idx="288">
                  <c:v>-0.73</c:v>
                </c:pt>
                <c:pt idx="289">
                  <c:v>-0.73</c:v>
                </c:pt>
                <c:pt idx="290">
                  <c:v>-0.72</c:v>
                </c:pt>
                <c:pt idx="291">
                  <c:v>-0.7</c:v>
                </c:pt>
                <c:pt idx="292">
                  <c:v>-0.68</c:v>
                </c:pt>
                <c:pt idx="293">
                  <c:v>-0.66</c:v>
                </c:pt>
                <c:pt idx="294">
                  <c:v>-0.63</c:v>
                </c:pt>
                <c:pt idx="295">
                  <c:v>-0.61</c:v>
                </c:pt>
                <c:pt idx="296">
                  <c:v>-0.57999999999999996</c:v>
                </c:pt>
                <c:pt idx="297">
                  <c:v>-0.55000000000000004</c:v>
                </c:pt>
                <c:pt idx="298">
                  <c:v>-0.52</c:v>
                </c:pt>
                <c:pt idx="299">
                  <c:v>-0.48</c:v>
                </c:pt>
                <c:pt idx="300">
                  <c:v>-0.43</c:v>
                </c:pt>
                <c:pt idx="301">
                  <c:v>-0.37</c:v>
                </c:pt>
                <c:pt idx="302">
                  <c:v>-0.28999999999999998</c:v>
                </c:pt>
                <c:pt idx="303">
                  <c:v>-0.19</c:v>
                </c:pt>
                <c:pt idx="304">
                  <c:v>-0.08</c:v>
                </c:pt>
                <c:pt idx="305">
                  <c:v>0.05</c:v>
                </c:pt>
                <c:pt idx="306">
                  <c:v>0.17</c:v>
                </c:pt>
                <c:pt idx="307">
                  <c:v>0.32</c:v>
                </c:pt>
                <c:pt idx="308">
                  <c:v>0.47</c:v>
                </c:pt>
                <c:pt idx="309">
                  <c:v>0.6</c:v>
                </c:pt>
                <c:pt idx="310">
                  <c:v>0.73</c:v>
                </c:pt>
                <c:pt idx="311">
                  <c:v>0.83</c:v>
                </c:pt>
                <c:pt idx="312">
                  <c:v>0.9</c:v>
                </c:pt>
                <c:pt idx="313">
                  <c:v>0.95</c:v>
                </c:pt>
                <c:pt idx="314">
                  <c:v>0.97</c:v>
                </c:pt>
                <c:pt idx="315">
                  <c:v>0.97</c:v>
                </c:pt>
                <c:pt idx="316">
                  <c:v>0.95</c:v>
                </c:pt>
                <c:pt idx="317">
                  <c:v>0.91</c:v>
                </c:pt>
                <c:pt idx="318">
                  <c:v>0.87</c:v>
                </c:pt>
                <c:pt idx="319">
                  <c:v>0.82</c:v>
                </c:pt>
                <c:pt idx="320">
                  <c:v>0.78</c:v>
                </c:pt>
                <c:pt idx="321">
                  <c:v>0.73</c:v>
                </c:pt>
                <c:pt idx="322">
                  <c:v>0.68</c:v>
                </c:pt>
                <c:pt idx="323">
                  <c:v>0.64</c:v>
                </c:pt>
                <c:pt idx="324">
                  <c:v>0.6</c:v>
                </c:pt>
                <c:pt idx="325">
                  <c:v>0.55000000000000004</c:v>
                </c:pt>
                <c:pt idx="326">
                  <c:v>0.51</c:v>
                </c:pt>
                <c:pt idx="327">
                  <c:v>0.46</c:v>
                </c:pt>
                <c:pt idx="328">
                  <c:v>0.4</c:v>
                </c:pt>
                <c:pt idx="329">
                  <c:v>0.35</c:v>
                </c:pt>
                <c:pt idx="330">
                  <c:v>0.3</c:v>
                </c:pt>
                <c:pt idx="331">
                  <c:v>0.25</c:v>
                </c:pt>
                <c:pt idx="332">
                  <c:v>0.2</c:v>
                </c:pt>
                <c:pt idx="333">
                  <c:v>0.15</c:v>
                </c:pt>
                <c:pt idx="334">
                  <c:v>0.12</c:v>
                </c:pt>
                <c:pt idx="335">
                  <c:v>0.08</c:v>
                </c:pt>
                <c:pt idx="336">
                  <c:v>0.05</c:v>
                </c:pt>
                <c:pt idx="337">
                  <c:v>0.02</c:v>
                </c:pt>
                <c:pt idx="338">
                  <c:v>-0.01</c:v>
                </c:pt>
                <c:pt idx="339">
                  <c:v>-0.03</c:v>
                </c:pt>
                <c:pt idx="340">
                  <c:v>-0.05</c:v>
                </c:pt>
                <c:pt idx="341">
                  <c:v>-7.0000000000000007E-2</c:v>
                </c:pt>
                <c:pt idx="342">
                  <c:v>-0.09</c:v>
                </c:pt>
                <c:pt idx="343">
                  <c:v>-0.11</c:v>
                </c:pt>
                <c:pt idx="344">
                  <c:v>-0.13</c:v>
                </c:pt>
                <c:pt idx="345">
                  <c:v>-0.16</c:v>
                </c:pt>
                <c:pt idx="346">
                  <c:v>-0.18</c:v>
                </c:pt>
                <c:pt idx="347">
                  <c:v>-0.21</c:v>
                </c:pt>
                <c:pt idx="348">
                  <c:v>-0.25</c:v>
                </c:pt>
                <c:pt idx="349">
                  <c:v>-0.28999999999999998</c:v>
                </c:pt>
                <c:pt idx="350">
                  <c:v>-0.34</c:v>
                </c:pt>
                <c:pt idx="351">
                  <c:v>-0.38</c:v>
                </c:pt>
                <c:pt idx="352">
                  <c:v>-0.43</c:v>
                </c:pt>
                <c:pt idx="353">
                  <c:v>-0.48</c:v>
                </c:pt>
                <c:pt idx="354">
                  <c:v>-0.53</c:v>
                </c:pt>
                <c:pt idx="355">
                  <c:v>-0.56999999999999995</c:v>
                </c:pt>
                <c:pt idx="356">
                  <c:v>-0.61</c:v>
                </c:pt>
                <c:pt idx="357">
                  <c:v>-0.65</c:v>
                </c:pt>
                <c:pt idx="358">
                  <c:v>-0.67</c:v>
                </c:pt>
                <c:pt idx="359">
                  <c:v>-0.7</c:v>
                </c:pt>
                <c:pt idx="360">
                  <c:v>-0.71</c:v>
                </c:pt>
                <c:pt idx="361">
                  <c:v>-0.72</c:v>
                </c:pt>
                <c:pt idx="362">
                  <c:v>-0.73</c:v>
                </c:pt>
                <c:pt idx="363">
                  <c:v>-0.73</c:v>
                </c:pt>
                <c:pt idx="364">
                  <c:v>-0.72</c:v>
                </c:pt>
                <c:pt idx="365">
                  <c:v>-0.71</c:v>
                </c:pt>
                <c:pt idx="366">
                  <c:v>-0.69</c:v>
                </c:pt>
                <c:pt idx="367">
                  <c:v>-0.67</c:v>
                </c:pt>
                <c:pt idx="368">
                  <c:v>-0.65</c:v>
                </c:pt>
                <c:pt idx="369">
                  <c:v>-0.62</c:v>
                </c:pt>
                <c:pt idx="370">
                  <c:v>-0.59</c:v>
                </c:pt>
                <c:pt idx="371">
                  <c:v>-0.56000000000000005</c:v>
                </c:pt>
                <c:pt idx="372">
                  <c:v>-0.53</c:v>
                </c:pt>
                <c:pt idx="373">
                  <c:v>-0.5</c:v>
                </c:pt>
                <c:pt idx="374">
                  <c:v>-0.45</c:v>
                </c:pt>
                <c:pt idx="375">
                  <c:v>-0.4</c:v>
                </c:pt>
                <c:pt idx="376">
                  <c:v>-0.33</c:v>
                </c:pt>
                <c:pt idx="377">
                  <c:v>-0.24</c:v>
                </c:pt>
                <c:pt idx="378">
                  <c:v>-0.14000000000000001</c:v>
                </c:pt>
                <c:pt idx="379">
                  <c:v>-0.02</c:v>
                </c:pt>
                <c:pt idx="380">
                  <c:v>0.11</c:v>
                </c:pt>
                <c:pt idx="381">
                  <c:v>0.25</c:v>
                </c:pt>
                <c:pt idx="382">
                  <c:v>0.39</c:v>
                </c:pt>
                <c:pt idx="383">
                  <c:v>0.54</c:v>
                </c:pt>
                <c:pt idx="384">
                  <c:v>0.67</c:v>
                </c:pt>
                <c:pt idx="385">
                  <c:v>0.78</c:v>
                </c:pt>
                <c:pt idx="386">
                  <c:v>0.87</c:v>
                </c:pt>
                <c:pt idx="387">
                  <c:v>0.93</c:v>
                </c:pt>
                <c:pt idx="388">
                  <c:v>0.96</c:v>
                </c:pt>
                <c:pt idx="389">
                  <c:v>0.97</c:v>
                </c:pt>
                <c:pt idx="390">
                  <c:v>0.96</c:v>
                </c:pt>
                <c:pt idx="391">
                  <c:v>0.93</c:v>
                </c:pt>
                <c:pt idx="392">
                  <c:v>0.89</c:v>
                </c:pt>
                <c:pt idx="393">
                  <c:v>0.85</c:v>
                </c:pt>
                <c:pt idx="394">
                  <c:v>0.8</c:v>
                </c:pt>
                <c:pt idx="395">
                  <c:v>0.75</c:v>
                </c:pt>
                <c:pt idx="396">
                  <c:v>0.71</c:v>
                </c:pt>
                <c:pt idx="397">
                  <c:v>0.66</c:v>
                </c:pt>
                <c:pt idx="398">
                  <c:v>0.62</c:v>
                </c:pt>
                <c:pt idx="399">
                  <c:v>0.56999999999999995</c:v>
                </c:pt>
                <c:pt idx="400">
                  <c:v>0.53</c:v>
                </c:pt>
                <c:pt idx="401">
                  <c:v>0.48</c:v>
                </c:pt>
                <c:pt idx="402">
                  <c:v>0.43</c:v>
                </c:pt>
                <c:pt idx="403">
                  <c:v>0.38</c:v>
                </c:pt>
                <c:pt idx="404">
                  <c:v>0.32</c:v>
                </c:pt>
                <c:pt idx="405">
                  <c:v>0.27</c:v>
                </c:pt>
                <c:pt idx="406">
                  <c:v>0.22</c:v>
                </c:pt>
                <c:pt idx="407">
                  <c:v>0.17</c:v>
                </c:pt>
                <c:pt idx="408">
                  <c:v>0.13</c:v>
                </c:pt>
                <c:pt idx="409">
                  <c:v>0.1</c:v>
                </c:pt>
                <c:pt idx="410">
                  <c:v>0.06</c:v>
                </c:pt>
                <c:pt idx="411">
                  <c:v>0.03</c:v>
                </c:pt>
                <c:pt idx="412">
                  <c:v>0</c:v>
                </c:pt>
                <c:pt idx="413">
                  <c:v>-0.02</c:v>
                </c:pt>
                <c:pt idx="414">
                  <c:v>-0.04</c:v>
                </c:pt>
                <c:pt idx="415">
                  <c:v>-0.06</c:v>
                </c:pt>
                <c:pt idx="416">
                  <c:v>-0.08</c:v>
                </c:pt>
                <c:pt idx="417">
                  <c:v>-0.1</c:v>
                </c:pt>
                <c:pt idx="418">
                  <c:v>-0.12</c:v>
                </c:pt>
                <c:pt idx="419">
                  <c:v>-0.14000000000000001</c:v>
                </c:pt>
                <c:pt idx="420">
                  <c:v>-0.17</c:v>
                </c:pt>
                <c:pt idx="421">
                  <c:v>-0.2</c:v>
                </c:pt>
                <c:pt idx="422">
                  <c:v>-0.23</c:v>
                </c:pt>
                <c:pt idx="423">
                  <c:v>-0.27</c:v>
                </c:pt>
                <c:pt idx="424">
                  <c:v>-0.31</c:v>
                </c:pt>
                <c:pt idx="425">
                  <c:v>-0.36</c:v>
                </c:pt>
                <c:pt idx="426">
                  <c:v>-0.41</c:v>
                </c:pt>
                <c:pt idx="427">
                  <c:v>-0.46</c:v>
                </c:pt>
                <c:pt idx="428">
                  <c:v>-0.51</c:v>
                </c:pt>
                <c:pt idx="429">
                  <c:v>-0.55000000000000004</c:v>
                </c:pt>
                <c:pt idx="430">
                  <c:v>-0.59</c:v>
                </c:pt>
                <c:pt idx="431">
                  <c:v>-0.63</c:v>
                </c:pt>
                <c:pt idx="432">
                  <c:v>-0.66</c:v>
                </c:pt>
                <c:pt idx="433">
                  <c:v>-0.69</c:v>
                </c:pt>
                <c:pt idx="434">
                  <c:v>-0.71</c:v>
                </c:pt>
                <c:pt idx="435">
                  <c:v>-0.72</c:v>
                </c:pt>
                <c:pt idx="436">
                  <c:v>-0.73</c:v>
                </c:pt>
                <c:pt idx="437">
                  <c:v>-0.73</c:v>
                </c:pt>
                <c:pt idx="438">
                  <c:v>-0.73</c:v>
                </c:pt>
                <c:pt idx="439">
                  <c:v>-0.72</c:v>
                </c:pt>
                <c:pt idx="440">
                  <c:v>-0.7</c:v>
                </c:pt>
                <c:pt idx="441">
                  <c:v>-0.68</c:v>
                </c:pt>
                <c:pt idx="442">
                  <c:v>-0.66</c:v>
                </c:pt>
                <c:pt idx="443">
                  <c:v>-0.63</c:v>
                </c:pt>
                <c:pt idx="444">
                  <c:v>-0.61</c:v>
                </c:pt>
                <c:pt idx="445">
                  <c:v>-0.57999999999999996</c:v>
                </c:pt>
                <c:pt idx="446">
                  <c:v>-0.55000000000000004</c:v>
                </c:pt>
                <c:pt idx="447">
                  <c:v>-0.52</c:v>
                </c:pt>
                <c:pt idx="448">
                  <c:v>-0.48</c:v>
                </c:pt>
                <c:pt idx="449">
                  <c:v>-0.43</c:v>
                </c:pt>
                <c:pt idx="450">
                  <c:v>-0.37</c:v>
                </c:pt>
                <c:pt idx="451">
                  <c:v>-0.28999999999999998</c:v>
                </c:pt>
                <c:pt idx="452">
                  <c:v>-0.19</c:v>
                </c:pt>
                <c:pt idx="453">
                  <c:v>-0.08</c:v>
                </c:pt>
                <c:pt idx="454">
                  <c:v>0.05</c:v>
                </c:pt>
                <c:pt idx="455">
                  <c:v>0.17</c:v>
                </c:pt>
                <c:pt idx="456">
                  <c:v>0.32</c:v>
                </c:pt>
                <c:pt idx="457">
                  <c:v>0.47</c:v>
                </c:pt>
                <c:pt idx="458">
                  <c:v>0.6</c:v>
                </c:pt>
                <c:pt idx="459">
                  <c:v>0.73</c:v>
                </c:pt>
                <c:pt idx="460">
                  <c:v>0.83</c:v>
                </c:pt>
                <c:pt idx="461">
                  <c:v>0.9</c:v>
                </c:pt>
                <c:pt idx="462">
                  <c:v>0.95</c:v>
                </c:pt>
                <c:pt idx="463">
                  <c:v>0.97</c:v>
                </c:pt>
                <c:pt idx="464">
                  <c:v>0.97</c:v>
                </c:pt>
                <c:pt idx="465">
                  <c:v>0.95</c:v>
                </c:pt>
                <c:pt idx="466">
                  <c:v>0.91</c:v>
                </c:pt>
                <c:pt idx="467">
                  <c:v>0.87</c:v>
                </c:pt>
                <c:pt idx="468">
                  <c:v>0.82</c:v>
                </c:pt>
                <c:pt idx="469">
                  <c:v>0.78</c:v>
                </c:pt>
                <c:pt idx="470">
                  <c:v>0.73</c:v>
                </c:pt>
                <c:pt idx="471">
                  <c:v>0.68</c:v>
                </c:pt>
                <c:pt idx="472">
                  <c:v>0.64</c:v>
                </c:pt>
                <c:pt idx="473">
                  <c:v>0.6</c:v>
                </c:pt>
                <c:pt idx="474">
                  <c:v>0.55000000000000004</c:v>
                </c:pt>
                <c:pt idx="475">
                  <c:v>0.51</c:v>
                </c:pt>
                <c:pt idx="476">
                  <c:v>0.46</c:v>
                </c:pt>
                <c:pt idx="477">
                  <c:v>0.4</c:v>
                </c:pt>
                <c:pt idx="478">
                  <c:v>0.35</c:v>
                </c:pt>
                <c:pt idx="479">
                  <c:v>0.3</c:v>
                </c:pt>
                <c:pt idx="480">
                  <c:v>0.25</c:v>
                </c:pt>
              </c:numCache>
            </c:numRef>
          </c:val>
          <c:smooth val="0"/>
          <c:extLst xmlns:c16r2="http://schemas.microsoft.com/office/drawing/2015/06/chart">
            <c:ext xmlns:c16="http://schemas.microsoft.com/office/drawing/2014/chart" uri="{C3380CC4-5D6E-409C-BE32-E72D297353CC}">
              <c16:uniqueId val="{00000000-C52F-404B-BCA1-05CB2A47B38E}"/>
            </c:ext>
          </c:extLst>
        </c:ser>
        <c:ser>
          <c:idx val="3"/>
          <c:order val="3"/>
          <c:tx>
            <c:strRef>
              <c:f>'Hollandse en zeeuwse kust'!$D$17</c:f>
              <c:strCache>
                <c:ptCount val="1"/>
                <c:pt idx="0">
                  <c:v>Opzet (m)</c:v>
                </c:pt>
              </c:strCache>
            </c:strRef>
          </c:tx>
          <c:spPr>
            <a:ln w="28575" cap="rnd">
              <a:solidFill>
                <a:schemeClr val="accent4"/>
              </a:solidFill>
              <a:round/>
            </a:ln>
            <a:effectLst/>
          </c:spPr>
          <c:marker>
            <c:symbol val="none"/>
          </c:marker>
          <c:val>
            <c:numRef>
              <c:f>'Hollandse en zeeuwse kust'!$D$18:$D$498</c:f>
              <c:numCache>
                <c:formatCode>0,000</c:formatCode>
                <c:ptCount val="4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3.4204313112556228E-2</c:v>
                </c:pt>
                <c:pt idx="95">
                  <c:v>6.8410678607637276E-2</c:v>
                </c:pt>
                <c:pt idx="96">
                  <c:v>0.10261704410273875</c:v>
                </c:pt>
                <c:pt idx="97">
                  <c:v>0.13682340959781902</c:v>
                </c:pt>
                <c:pt idx="98">
                  <c:v>0.17102977509292128</c:v>
                </c:pt>
                <c:pt idx="99">
                  <c:v>0.20523614058802275</c:v>
                </c:pt>
                <c:pt idx="100">
                  <c:v>0.23944250608310302</c:v>
                </c:pt>
                <c:pt idx="101">
                  <c:v>0.27364887157820528</c:v>
                </c:pt>
                <c:pt idx="102">
                  <c:v>0.30785523707328566</c:v>
                </c:pt>
                <c:pt idx="103">
                  <c:v>0.34206160256838714</c:v>
                </c:pt>
                <c:pt idx="104">
                  <c:v>0.37626796806346813</c:v>
                </c:pt>
                <c:pt idx="105">
                  <c:v>0.41047433355856955</c:v>
                </c:pt>
                <c:pt idx="106">
                  <c:v>0.44468069905367108</c:v>
                </c:pt>
                <c:pt idx="107">
                  <c:v>0.47888706454875218</c:v>
                </c:pt>
                <c:pt idx="108">
                  <c:v>0.51309343004385366</c:v>
                </c:pt>
                <c:pt idx="109">
                  <c:v>0.54729979553893471</c:v>
                </c:pt>
                <c:pt idx="110">
                  <c:v>0.58150616103403618</c:v>
                </c:pt>
                <c:pt idx="111">
                  <c:v>0.61571252652911723</c:v>
                </c:pt>
                <c:pt idx="112">
                  <c:v>0.64991889202421871</c:v>
                </c:pt>
                <c:pt idx="113">
                  <c:v>0.68412525751932018</c:v>
                </c:pt>
                <c:pt idx="114">
                  <c:v>0.71833162301440123</c:v>
                </c:pt>
                <c:pt idx="115">
                  <c:v>0.75253798850950271</c:v>
                </c:pt>
                <c:pt idx="116">
                  <c:v>0.78674435400458376</c:v>
                </c:pt>
                <c:pt idx="117">
                  <c:v>0.82095071949968523</c:v>
                </c:pt>
                <c:pt idx="118">
                  <c:v>0.85515708499476628</c:v>
                </c:pt>
                <c:pt idx="119">
                  <c:v>0.88936345048986776</c:v>
                </c:pt>
                <c:pt idx="120">
                  <c:v>0.92356981598496923</c:v>
                </c:pt>
                <c:pt idx="121">
                  <c:v>0.95777618148005039</c:v>
                </c:pt>
                <c:pt idx="122">
                  <c:v>0.99198254697515187</c:v>
                </c:pt>
                <c:pt idx="123">
                  <c:v>1.0261889124702328</c:v>
                </c:pt>
                <c:pt idx="124">
                  <c:v>1.0603952779653343</c:v>
                </c:pt>
                <c:pt idx="125">
                  <c:v>1.0946016434604153</c:v>
                </c:pt>
                <c:pt idx="126">
                  <c:v>1.1288080089555168</c:v>
                </c:pt>
                <c:pt idx="127">
                  <c:v>1.1630143744506183</c:v>
                </c:pt>
                <c:pt idx="128">
                  <c:v>1.1972207399456993</c:v>
                </c:pt>
                <c:pt idx="129">
                  <c:v>1.2314271054408008</c:v>
                </c:pt>
                <c:pt idx="130">
                  <c:v>1.2656334709358821</c:v>
                </c:pt>
                <c:pt idx="131">
                  <c:v>1.2998398364309836</c:v>
                </c:pt>
                <c:pt idx="132">
                  <c:v>1.3340462019260646</c:v>
                </c:pt>
                <c:pt idx="133">
                  <c:v>1.3682525674211661</c:v>
                </c:pt>
                <c:pt idx="134">
                  <c:v>1.4024589329162676</c:v>
                </c:pt>
                <c:pt idx="135">
                  <c:v>1.4366652984113486</c:v>
                </c:pt>
                <c:pt idx="136">
                  <c:v>1.4708716639064501</c:v>
                </c:pt>
                <c:pt idx="137">
                  <c:v>1.5050780294015311</c:v>
                </c:pt>
                <c:pt idx="138">
                  <c:v>1.5392843948966326</c:v>
                </c:pt>
                <c:pt idx="139">
                  <c:v>1.5734907603917136</c:v>
                </c:pt>
                <c:pt idx="140">
                  <c:v>1.6076971258868151</c:v>
                </c:pt>
                <c:pt idx="141">
                  <c:v>1.6419034913819166</c:v>
                </c:pt>
                <c:pt idx="142">
                  <c:v>1.6761098568769977</c:v>
                </c:pt>
                <c:pt idx="143">
                  <c:v>1.7103162223720991</c:v>
                </c:pt>
                <c:pt idx="144">
                  <c:v>1.7445225878671802</c:v>
                </c:pt>
                <c:pt idx="145">
                  <c:v>1.7787289533622817</c:v>
                </c:pt>
                <c:pt idx="146">
                  <c:v>1.8129353188573627</c:v>
                </c:pt>
                <c:pt idx="147">
                  <c:v>1.8471416843524642</c:v>
                </c:pt>
                <c:pt idx="148">
                  <c:v>1.8813480498475657</c:v>
                </c:pt>
                <c:pt idx="149">
                  <c:v>1.9155544153426467</c:v>
                </c:pt>
                <c:pt idx="150">
                  <c:v>1.9497607808377482</c:v>
                </c:pt>
                <c:pt idx="151">
                  <c:v>1.9839671463328288</c:v>
                </c:pt>
                <c:pt idx="152">
                  <c:v>2.0181735118279307</c:v>
                </c:pt>
                <c:pt idx="153">
                  <c:v>2.0523798773230113</c:v>
                </c:pt>
                <c:pt idx="154">
                  <c:v>2.0865862428181128</c:v>
                </c:pt>
                <c:pt idx="155">
                  <c:v>2.1207926083132147</c:v>
                </c:pt>
                <c:pt idx="156">
                  <c:v>2.1549989738082953</c:v>
                </c:pt>
                <c:pt idx="157">
                  <c:v>2.1892053393033968</c:v>
                </c:pt>
                <c:pt idx="158">
                  <c:v>2.2234117047984778</c:v>
                </c:pt>
                <c:pt idx="159">
                  <c:v>2.2576180702935797</c:v>
                </c:pt>
                <c:pt idx="160">
                  <c:v>2.2918244357886604</c:v>
                </c:pt>
                <c:pt idx="161">
                  <c:v>2.3260308012837618</c:v>
                </c:pt>
                <c:pt idx="162">
                  <c:v>2.3602371667788633</c:v>
                </c:pt>
                <c:pt idx="163">
                  <c:v>2.3944435322739444</c:v>
                </c:pt>
                <c:pt idx="164">
                  <c:v>2.4286498977690458</c:v>
                </c:pt>
                <c:pt idx="165">
                  <c:v>2.4628562632641273</c:v>
                </c:pt>
                <c:pt idx="166">
                  <c:v>2.4970626287592284</c:v>
                </c:pt>
                <c:pt idx="167">
                  <c:v>2.531268994254309</c:v>
                </c:pt>
                <c:pt idx="168">
                  <c:v>2.5654753597494109</c:v>
                </c:pt>
                <c:pt idx="169">
                  <c:v>2.5996817252445124</c:v>
                </c:pt>
                <c:pt idx="170">
                  <c:v>2.6338880907395934</c:v>
                </c:pt>
                <c:pt idx="171">
                  <c:v>2.6680944562346944</c:v>
                </c:pt>
                <c:pt idx="172">
                  <c:v>2.7023008217297759</c:v>
                </c:pt>
                <c:pt idx="173">
                  <c:v>2.7365071872248774</c:v>
                </c:pt>
                <c:pt idx="174">
                  <c:v>2.7707135527199589</c:v>
                </c:pt>
                <c:pt idx="175">
                  <c:v>2.8049199182150604</c:v>
                </c:pt>
                <c:pt idx="176">
                  <c:v>2.8391262837101623</c:v>
                </c:pt>
                <c:pt idx="177">
                  <c:v>2.8733326492052429</c:v>
                </c:pt>
                <c:pt idx="178">
                  <c:v>2.9075390147003444</c:v>
                </c:pt>
                <c:pt idx="179">
                  <c:v>2.9417453801954254</c:v>
                </c:pt>
                <c:pt idx="180">
                  <c:v>2.9759517456905269</c:v>
                </c:pt>
                <c:pt idx="181">
                  <c:v>3.0101581111856097</c:v>
                </c:pt>
                <c:pt idx="182">
                  <c:v>3.0443644766807112</c:v>
                </c:pt>
                <c:pt idx="183">
                  <c:v>3.0785708421758127</c:v>
                </c:pt>
                <c:pt idx="184">
                  <c:v>3.1127772076708937</c:v>
                </c:pt>
                <c:pt idx="185">
                  <c:v>3.1469835731659952</c:v>
                </c:pt>
                <c:pt idx="186">
                  <c:v>3.1811899386610762</c:v>
                </c:pt>
                <c:pt idx="187">
                  <c:v>3.2153963041561777</c:v>
                </c:pt>
                <c:pt idx="188">
                  <c:v>3.2496026696512588</c:v>
                </c:pt>
                <c:pt idx="189">
                  <c:v>3.2838090351463602</c:v>
                </c:pt>
                <c:pt idx="190">
                  <c:v>3.3180154006414617</c:v>
                </c:pt>
                <c:pt idx="191">
                  <c:v>3.3522217661365428</c:v>
                </c:pt>
                <c:pt idx="192">
                  <c:v>3.3864281316316442</c:v>
                </c:pt>
                <c:pt idx="193">
                  <c:v>3.4206344971267253</c:v>
                </c:pt>
                <c:pt idx="194">
                  <c:v>3.4548408626218268</c:v>
                </c:pt>
                <c:pt idx="195">
                  <c:v>3.4890472281169078</c:v>
                </c:pt>
                <c:pt idx="196">
                  <c:v>3.5232535936120093</c:v>
                </c:pt>
                <c:pt idx="197">
                  <c:v>3.5574599591071108</c:v>
                </c:pt>
                <c:pt idx="198">
                  <c:v>3.5916663246021918</c:v>
                </c:pt>
                <c:pt idx="199">
                  <c:v>3.6258726900972933</c:v>
                </c:pt>
                <c:pt idx="200">
                  <c:v>3.6600790555923743</c:v>
                </c:pt>
                <c:pt idx="201">
                  <c:v>3.6942854210874758</c:v>
                </c:pt>
                <c:pt idx="202">
                  <c:v>3.7284917865825569</c:v>
                </c:pt>
                <c:pt idx="203">
                  <c:v>3.7626981520776583</c:v>
                </c:pt>
                <c:pt idx="204">
                  <c:v>3.7969045175727598</c:v>
                </c:pt>
                <c:pt idx="205">
                  <c:v>3.8311108830678409</c:v>
                </c:pt>
                <c:pt idx="206">
                  <c:v>3.8653172485629423</c:v>
                </c:pt>
                <c:pt idx="207">
                  <c:v>3.8995236140580194</c:v>
                </c:pt>
                <c:pt idx="208">
                  <c:v>3.9337299795531249</c:v>
                </c:pt>
                <c:pt idx="209">
                  <c:v>3.9679363450482263</c:v>
                </c:pt>
                <c:pt idx="210">
                  <c:v>4.0021427105433034</c:v>
                </c:pt>
                <c:pt idx="211">
                  <c:v>4.0363490760384089</c:v>
                </c:pt>
                <c:pt idx="212">
                  <c:v>4.0705554415334859</c:v>
                </c:pt>
                <c:pt idx="213">
                  <c:v>4.104761807028587</c:v>
                </c:pt>
                <c:pt idx="214">
                  <c:v>4.1389681725236684</c:v>
                </c:pt>
                <c:pt idx="215">
                  <c:v>4.1731745380187695</c:v>
                </c:pt>
                <c:pt idx="216">
                  <c:v>4.2073809035138714</c:v>
                </c:pt>
                <c:pt idx="217">
                  <c:v>4.241587269008952</c:v>
                </c:pt>
                <c:pt idx="218">
                  <c:v>4.2757936345040539</c:v>
                </c:pt>
                <c:pt idx="219">
                  <c:v>4.3099999999995777</c:v>
                </c:pt>
                <c:pt idx="220">
                  <c:v>4.3266666666662479</c:v>
                </c:pt>
                <c:pt idx="221">
                  <c:v>4.3433333333329074</c:v>
                </c:pt>
                <c:pt idx="222">
                  <c:v>4.3599999999995775</c:v>
                </c:pt>
                <c:pt idx="223">
                  <c:v>4.3766666666662477</c:v>
                </c:pt>
                <c:pt idx="224">
                  <c:v>4.3933333333329072</c:v>
                </c:pt>
                <c:pt idx="225">
                  <c:v>4.4099999999999984</c:v>
                </c:pt>
                <c:pt idx="226">
                  <c:v>4.3933333333337599</c:v>
                </c:pt>
                <c:pt idx="227">
                  <c:v>4.3766666666670897</c:v>
                </c:pt>
                <c:pt idx="228">
                  <c:v>4.3600000000004293</c:v>
                </c:pt>
                <c:pt idx="229">
                  <c:v>4.34333333333376</c:v>
                </c:pt>
                <c:pt idx="230">
                  <c:v>4.3266666666670899</c:v>
                </c:pt>
                <c:pt idx="231">
                  <c:v>4.3100000000008833</c:v>
                </c:pt>
                <c:pt idx="232">
                  <c:v>4.2757936345057823</c:v>
                </c:pt>
                <c:pt idx="233">
                  <c:v>4.2415872690107008</c:v>
                </c:pt>
                <c:pt idx="234">
                  <c:v>4.2073809035155998</c:v>
                </c:pt>
                <c:pt idx="235">
                  <c:v>4.1731745380205174</c:v>
                </c:pt>
                <c:pt idx="236">
                  <c:v>4.1389681725254164</c:v>
                </c:pt>
                <c:pt idx="237">
                  <c:v>4.1047618070303145</c:v>
                </c:pt>
                <c:pt idx="238">
                  <c:v>4.0705554415352339</c:v>
                </c:pt>
                <c:pt idx="239">
                  <c:v>4.0363490760401319</c:v>
                </c:pt>
                <c:pt idx="240">
                  <c:v>4.0021427105450513</c:v>
                </c:pt>
                <c:pt idx="241">
                  <c:v>3.9679363450499503</c:v>
                </c:pt>
                <c:pt idx="242">
                  <c:v>3.9337299795548684</c:v>
                </c:pt>
                <c:pt idx="243">
                  <c:v>3.8995236140597664</c:v>
                </c:pt>
                <c:pt idx="244">
                  <c:v>3.8653172485646654</c:v>
                </c:pt>
                <c:pt idx="245">
                  <c:v>3.8311108830695844</c:v>
                </c:pt>
                <c:pt idx="246">
                  <c:v>3.7969045175744824</c:v>
                </c:pt>
                <c:pt idx="247">
                  <c:v>3.7626981520794027</c:v>
                </c:pt>
                <c:pt idx="248">
                  <c:v>3.7284917865843017</c:v>
                </c:pt>
                <c:pt idx="249">
                  <c:v>3.6942854210892184</c:v>
                </c:pt>
                <c:pt idx="250">
                  <c:v>3.6600790555941196</c:v>
                </c:pt>
                <c:pt idx="251">
                  <c:v>3.6258726900990172</c:v>
                </c:pt>
                <c:pt idx="252">
                  <c:v>3.5916663246039344</c:v>
                </c:pt>
                <c:pt idx="253">
                  <c:v>3.5574599591088329</c:v>
                </c:pt>
                <c:pt idx="254">
                  <c:v>3.5232535936137519</c:v>
                </c:pt>
                <c:pt idx="255">
                  <c:v>3.4890472281186504</c:v>
                </c:pt>
                <c:pt idx="256">
                  <c:v>3.4548408626235694</c:v>
                </c:pt>
                <c:pt idx="257">
                  <c:v>3.4206344971284679</c:v>
                </c:pt>
                <c:pt idx="258">
                  <c:v>3.3864281316333664</c:v>
                </c:pt>
                <c:pt idx="259">
                  <c:v>3.3522217661382854</c:v>
                </c:pt>
                <c:pt idx="260">
                  <c:v>3.3180154006431839</c:v>
                </c:pt>
                <c:pt idx="261">
                  <c:v>3.2838090351481029</c:v>
                </c:pt>
                <c:pt idx="262">
                  <c:v>3.2496026696530014</c:v>
                </c:pt>
                <c:pt idx="263">
                  <c:v>3.2153963041579203</c:v>
                </c:pt>
                <c:pt idx="264">
                  <c:v>3.1811899386628189</c:v>
                </c:pt>
                <c:pt idx="265">
                  <c:v>3.1469835731677174</c:v>
                </c:pt>
                <c:pt idx="266">
                  <c:v>3.1127772076726363</c:v>
                </c:pt>
                <c:pt idx="267">
                  <c:v>3.0785708421775348</c:v>
                </c:pt>
                <c:pt idx="268">
                  <c:v>3.0443644766824538</c:v>
                </c:pt>
                <c:pt idx="269">
                  <c:v>3.0101581111873523</c:v>
                </c:pt>
                <c:pt idx="270">
                  <c:v>2.9759517456922713</c:v>
                </c:pt>
                <c:pt idx="271">
                  <c:v>2.9417453801971698</c:v>
                </c:pt>
                <c:pt idx="272">
                  <c:v>2.9075390147020683</c:v>
                </c:pt>
                <c:pt idx="273">
                  <c:v>2.8733326492069873</c:v>
                </c:pt>
                <c:pt idx="274">
                  <c:v>2.8391262837118858</c:v>
                </c:pt>
                <c:pt idx="275">
                  <c:v>2.8049199182168048</c:v>
                </c:pt>
                <c:pt idx="276">
                  <c:v>2.7707135527217033</c:v>
                </c:pt>
                <c:pt idx="277">
                  <c:v>2.7365071872266222</c:v>
                </c:pt>
                <c:pt idx="278">
                  <c:v>2.7023008217315208</c:v>
                </c:pt>
                <c:pt idx="279">
                  <c:v>2.6680944562364193</c:v>
                </c:pt>
                <c:pt idx="280">
                  <c:v>2.6338880907413378</c:v>
                </c:pt>
                <c:pt idx="281">
                  <c:v>2.5996817252462368</c:v>
                </c:pt>
                <c:pt idx="282">
                  <c:v>2.5654753597511557</c:v>
                </c:pt>
                <c:pt idx="283">
                  <c:v>2.5312689942560542</c:v>
                </c:pt>
                <c:pt idx="284">
                  <c:v>2.4970626287609736</c:v>
                </c:pt>
                <c:pt idx="285">
                  <c:v>2.4628562632658717</c:v>
                </c:pt>
                <c:pt idx="286">
                  <c:v>2.4286498977707702</c:v>
                </c:pt>
                <c:pt idx="287">
                  <c:v>2.3944435322756896</c:v>
                </c:pt>
                <c:pt idx="288">
                  <c:v>2.3602371667805877</c:v>
                </c:pt>
                <c:pt idx="289">
                  <c:v>2.3260308012855067</c:v>
                </c:pt>
                <c:pt idx="290">
                  <c:v>2.2918244357904052</c:v>
                </c:pt>
                <c:pt idx="291">
                  <c:v>2.2576180702953241</c:v>
                </c:pt>
                <c:pt idx="292">
                  <c:v>2.2234117048002227</c:v>
                </c:pt>
                <c:pt idx="293">
                  <c:v>2.1892053393051212</c:v>
                </c:pt>
                <c:pt idx="294">
                  <c:v>2.1549989738100401</c:v>
                </c:pt>
                <c:pt idx="295">
                  <c:v>2.1207926083149387</c:v>
                </c:pt>
                <c:pt idx="296">
                  <c:v>2.0865862428198581</c:v>
                </c:pt>
                <c:pt idx="297">
                  <c:v>2.0523798773247561</c:v>
                </c:pt>
                <c:pt idx="298">
                  <c:v>2.0181735118296755</c:v>
                </c:pt>
                <c:pt idx="299">
                  <c:v>1.983967146334574</c:v>
                </c:pt>
                <c:pt idx="300">
                  <c:v>1.9497607808394721</c:v>
                </c:pt>
                <c:pt idx="301">
                  <c:v>1.9155544153443915</c:v>
                </c:pt>
                <c:pt idx="302">
                  <c:v>1.88134804984929</c:v>
                </c:pt>
                <c:pt idx="303">
                  <c:v>1.847141684354209</c:v>
                </c:pt>
                <c:pt idx="304">
                  <c:v>1.8129353188591075</c:v>
                </c:pt>
                <c:pt idx="305">
                  <c:v>1.7787289533640265</c:v>
                </c:pt>
                <c:pt idx="306">
                  <c:v>1.744522587868925</c:v>
                </c:pt>
                <c:pt idx="307">
                  <c:v>1.7103162223738233</c:v>
                </c:pt>
                <c:pt idx="308">
                  <c:v>1.6761098568787423</c:v>
                </c:pt>
                <c:pt idx="309">
                  <c:v>1.6419034913836406</c:v>
                </c:pt>
                <c:pt idx="310">
                  <c:v>1.6076971258885595</c:v>
                </c:pt>
                <c:pt idx="311">
                  <c:v>1.573490760393458</c:v>
                </c:pt>
                <c:pt idx="312">
                  <c:v>1.5392843948983774</c:v>
                </c:pt>
                <c:pt idx="313">
                  <c:v>1.5050780294032757</c:v>
                </c:pt>
                <c:pt idx="314">
                  <c:v>1.4708716639081743</c:v>
                </c:pt>
                <c:pt idx="315">
                  <c:v>1.4366652984130932</c:v>
                </c:pt>
                <c:pt idx="316">
                  <c:v>1.4024589329179917</c:v>
                </c:pt>
                <c:pt idx="317">
                  <c:v>1.3682525674229105</c:v>
                </c:pt>
                <c:pt idx="318">
                  <c:v>1.334046201927809</c:v>
                </c:pt>
                <c:pt idx="319">
                  <c:v>1.2998398364327284</c:v>
                </c:pt>
                <c:pt idx="320">
                  <c:v>1.2656334709376267</c:v>
                </c:pt>
                <c:pt idx="321">
                  <c:v>1.2314271054425252</c:v>
                </c:pt>
                <c:pt idx="322">
                  <c:v>1.1972207399474439</c:v>
                </c:pt>
                <c:pt idx="323">
                  <c:v>1.1630143744523425</c:v>
                </c:pt>
                <c:pt idx="324">
                  <c:v>1.1288080089572614</c:v>
                </c:pt>
                <c:pt idx="325">
                  <c:v>1.0946016434621602</c:v>
                </c:pt>
                <c:pt idx="326">
                  <c:v>1.0603952779670791</c:v>
                </c:pt>
                <c:pt idx="327">
                  <c:v>1.0261889124719776</c:v>
                </c:pt>
                <c:pt idx="328">
                  <c:v>0.99198254697687627</c:v>
                </c:pt>
                <c:pt idx="329">
                  <c:v>0.957776181481795</c:v>
                </c:pt>
                <c:pt idx="330">
                  <c:v>0.92356981598669363</c:v>
                </c:pt>
                <c:pt idx="331">
                  <c:v>0.88936345049161281</c:v>
                </c:pt>
                <c:pt idx="332">
                  <c:v>0.85515708499651111</c:v>
                </c:pt>
                <c:pt idx="333">
                  <c:v>0.82095071950143039</c:v>
                </c:pt>
                <c:pt idx="334">
                  <c:v>0.78674435400632892</c:v>
                </c:pt>
                <c:pt idx="335">
                  <c:v>0.75253798851122711</c:v>
                </c:pt>
                <c:pt idx="336">
                  <c:v>0.71833162301614639</c:v>
                </c:pt>
                <c:pt idx="337">
                  <c:v>0.68412525752104492</c:v>
                </c:pt>
                <c:pt idx="338">
                  <c:v>0.64991889202596387</c:v>
                </c:pt>
                <c:pt idx="339">
                  <c:v>0.61571252653086239</c:v>
                </c:pt>
                <c:pt idx="340">
                  <c:v>0.58150616103578134</c:v>
                </c:pt>
                <c:pt idx="341">
                  <c:v>0.54729979554067987</c:v>
                </c:pt>
                <c:pt idx="342">
                  <c:v>0.51309343004557839</c:v>
                </c:pt>
                <c:pt idx="343">
                  <c:v>0.47888706455049729</c:v>
                </c:pt>
                <c:pt idx="344">
                  <c:v>0.44468069905539581</c:v>
                </c:pt>
                <c:pt idx="345">
                  <c:v>0.41047433356031482</c:v>
                </c:pt>
                <c:pt idx="346">
                  <c:v>0.37626796806521329</c:v>
                </c:pt>
                <c:pt idx="347">
                  <c:v>0.34206160257013218</c:v>
                </c:pt>
                <c:pt idx="348">
                  <c:v>0.30785523707503071</c:v>
                </c:pt>
                <c:pt idx="349">
                  <c:v>0.27364887157992923</c:v>
                </c:pt>
                <c:pt idx="350">
                  <c:v>0.23944250608484818</c:v>
                </c:pt>
                <c:pt idx="351">
                  <c:v>0.20523614058974671</c:v>
                </c:pt>
                <c:pt idx="352">
                  <c:v>0.17102977509466566</c:v>
                </c:pt>
                <c:pt idx="353">
                  <c:v>0.13682340959956418</c:v>
                </c:pt>
                <c:pt idx="354">
                  <c:v>0.10261704410448313</c:v>
                </c:pt>
                <c:pt idx="355">
                  <c:v>6.8410678609381659E-2</c:v>
                </c:pt>
                <c:pt idx="356">
                  <c:v>3.4204313114280183E-2</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numCache>
            </c:numRef>
          </c:val>
          <c:smooth val="0"/>
          <c:extLst xmlns:c16r2="http://schemas.microsoft.com/office/drawing/2015/06/chart">
            <c:ext xmlns:c16="http://schemas.microsoft.com/office/drawing/2014/chart" uri="{C3380CC4-5D6E-409C-BE32-E72D297353CC}">
              <c16:uniqueId val="{00000001-C52F-404B-BCA1-05CB2A47B38E}"/>
            </c:ext>
          </c:extLst>
        </c:ser>
        <c:dLbls>
          <c:showLegendKey val="0"/>
          <c:showVal val="0"/>
          <c:showCatName val="0"/>
          <c:showSerName val="0"/>
          <c:showPercent val="0"/>
          <c:showBubbleSize val="0"/>
        </c:dLbls>
        <c:marker val="1"/>
        <c:smooth val="0"/>
        <c:axId val="117762304"/>
        <c:axId val="117764480"/>
      </c:lineChart>
      <c:lineChart>
        <c:grouping val="standard"/>
        <c:varyColors val="0"/>
        <c:ser>
          <c:idx val="2"/>
          <c:order val="1"/>
          <c:tx>
            <c:strRef>
              <c:f>'Hollandse en zeeuwse kust'!$E$17</c:f>
              <c:strCache>
                <c:ptCount val="1"/>
                <c:pt idx="0">
                  <c:v>Golfhoogte (m)</c:v>
                </c:pt>
              </c:strCache>
            </c:strRef>
          </c:tx>
          <c:spPr>
            <a:ln w="28575" cap="rnd">
              <a:solidFill>
                <a:schemeClr val="accent3"/>
              </a:solidFill>
              <a:round/>
            </a:ln>
            <a:effectLst/>
          </c:spPr>
          <c:marker>
            <c:symbol val="none"/>
          </c:marker>
          <c:cat>
            <c:numRef>
              <c:f>'Hollandse en zeeuwse kust'!$A$18:$A$594</c:f>
              <c:numCache>
                <c:formatCode>0,000</c:formatCode>
                <c:ptCount val="577"/>
                <c:pt idx="0">
                  <c:v>-40.000000000002103</c:v>
                </c:pt>
                <c:pt idx="1">
                  <c:v>-39.833333333335403</c:v>
                </c:pt>
                <c:pt idx="2">
                  <c:v>-39.666666666668803</c:v>
                </c:pt>
                <c:pt idx="3">
                  <c:v>-39.500000000002103</c:v>
                </c:pt>
                <c:pt idx="4">
                  <c:v>-39.333333333335503</c:v>
                </c:pt>
                <c:pt idx="5">
                  <c:v>-39.166666666668803</c:v>
                </c:pt>
                <c:pt idx="6">
                  <c:v>-39.000000000002203</c:v>
                </c:pt>
                <c:pt idx="7">
                  <c:v>-38.833333333335503</c:v>
                </c:pt>
                <c:pt idx="8">
                  <c:v>-38.666666666668803</c:v>
                </c:pt>
                <c:pt idx="9">
                  <c:v>-38.500000000002203</c:v>
                </c:pt>
                <c:pt idx="10">
                  <c:v>-38.333333333335503</c:v>
                </c:pt>
                <c:pt idx="11">
                  <c:v>-38.166666666668903</c:v>
                </c:pt>
                <c:pt idx="12">
                  <c:v>-38.000000000002203</c:v>
                </c:pt>
                <c:pt idx="13">
                  <c:v>-37.833333333335602</c:v>
                </c:pt>
                <c:pt idx="14">
                  <c:v>-37.666666666668903</c:v>
                </c:pt>
                <c:pt idx="15">
                  <c:v>-37.500000000002203</c:v>
                </c:pt>
                <c:pt idx="16">
                  <c:v>-37.333333333335602</c:v>
                </c:pt>
                <c:pt idx="17">
                  <c:v>-37.166666666668903</c:v>
                </c:pt>
                <c:pt idx="18">
                  <c:v>-37.000000000002302</c:v>
                </c:pt>
                <c:pt idx="19">
                  <c:v>-36.833333333335602</c:v>
                </c:pt>
                <c:pt idx="20">
                  <c:v>-36.666666666669002</c:v>
                </c:pt>
                <c:pt idx="21">
                  <c:v>-36.500000000002302</c:v>
                </c:pt>
                <c:pt idx="22">
                  <c:v>-36.333333333335602</c:v>
                </c:pt>
                <c:pt idx="23">
                  <c:v>-36.166666666669002</c:v>
                </c:pt>
                <c:pt idx="24">
                  <c:v>-36.000000000002302</c:v>
                </c:pt>
                <c:pt idx="25">
                  <c:v>-35.833333333335702</c:v>
                </c:pt>
                <c:pt idx="26">
                  <c:v>-35.666666666669002</c:v>
                </c:pt>
                <c:pt idx="27">
                  <c:v>-35.500000000002402</c:v>
                </c:pt>
                <c:pt idx="28">
                  <c:v>-35.333333333335702</c:v>
                </c:pt>
                <c:pt idx="29">
                  <c:v>-35.166666666669002</c:v>
                </c:pt>
                <c:pt idx="30">
                  <c:v>-35.000000000002402</c:v>
                </c:pt>
                <c:pt idx="31">
                  <c:v>-34.833333333335702</c:v>
                </c:pt>
                <c:pt idx="32">
                  <c:v>-34.666666666669101</c:v>
                </c:pt>
                <c:pt idx="33">
                  <c:v>-34.500000000002402</c:v>
                </c:pt>
                <c:pt idx="34">
                  <c:v>-34.333333333335801</c:v>
                </c:pt>
                <c:pt idx="35">
                  <c:v>-34.166666666669101</c:v>
                </c:pt>
                <c:pt idx="36">
                  <c:v>-34.000000000002402</c:v>
                </c:pt>
                <c:pt idx="37">
                  <c:v>-33.833333333335801</c:v>
                </c:pt>
                <c:pt idx="38">
                  <c:v>-33.666666666669101</c:v>
                </c:pt>
                <c:pt idx="39">
                  <c:v>-33.500000000002501</c:v>
                </c:pt>
                <c:pt idx="40">
                  <c:v>-33.333333333335801</c:v>
                </c:pt>
                <c:pt idx="41">
                  <c:v>-33.166666666669201</c:v>
                </c:pt>
                <c:pt idx="42">
                  <c:v>-33.000000000002501</c:v>
                </c:pt>
                <c:pt idx="43">
                  <c:v>-32.833333333335801</c:v>
                </c:pt>
                <c:pt idx="44">
                  <c:v>-32.666666666669201</c:v>
                </c:pt>
                <c:pt idx="45">
                  <c:v>-32.500000000002501</c:v>
                </c:pt>
                <c:pt idx="46">
                  <c:v>-32.333333333335901</c:v>
                </c:pt>
                <c:pt idx="47">
                  <c:v>-32.166666666669201</c:v>
                </c:pt>
                <c:pt idx="48">
                  <c:v>-32.000000000002601</c:v>
                </c:pt>
                <c:pt idx="49">
                  <c:v>-31.833333333335901</c:v>
                </c:pt>
                <c:pt idx="50">
                  <c:v>-31.666666666669201</c:v>
                </c:pt>
                <c:pt idx="51">
                  <c:v>-31.500000000002601</c:v>
                </c:pt>
                <c:pt idx="52">
                  <c:v>-31.333333333335901</c:v>
                </c:pt>
                <c:pt idx="53">
                  <c:v>-31.1666666666693</c:v>
                </c:pt>
                <c:pt idx="54">
                  <c:v>-31.000000000002601</c:v>
                </c:pt>
                <c:pt idx="55">
                  <c:v>-30.833333333336</c:v>
                </c:pt>
                <c:pt idx="56">
                  <c:v>-30.6666666666693</c:v>
                </c:pt>
                <c:pt idx="57">
                  <c:v>-30.500000000002601</c:v>
                </c:pt>
                <c:pt idx="58">
                  <c:v>-30.333333333336</c:v>
                </c:pt>
                <c:pt idx="59">
                  <c:v>-30.1666666666693</c:v>
                </c:pt>
                <c:pt idx="60">
                  <c:v>-30.0000000000027</c:v>
                </c:pt>
                <c:pt idx="61">
                  <c:v>-29.833333333336</c:v>
                </c:pt>
                <c:pt idx="62">
                  <c:v>-29.6666666666694</c:v>
                </c:pt>
                <c:pt idx="63">
                  <c:v>-29.5000000000027</c:v>
                </c:pt>
                <c:pt idx="64">
                  <c:v>-29.333333333336</c:v>
                </c:pt>
                <c:pt idx="65">
                  <c:v>-29.1666666666694</c:v>
                </c:pt>
                <c:pt idx="66">
                  <c:v>-29.0000000000027</c:v>
                </c:pt>
                <c:pt idx="67">
                  <c:v>-28.8333333333361</c:v>
                </c:pt>
                <c:pt idx="68">
                  <c:v>-28.6666666666694</c:v>
                </c:pt>
                <c:pt idx="69">
                  <c:v>-28.5000000000028</c:v>
                </c:pt>
                <c:pt idx="70">
                  <c:v>-28.3333333333361</c:v>
                </c:pt>
                <c:pt idx="71">
                  <c:v>-28.1666666666694</c:v>
                </c:pt>
                <c:pt idx="72">
                  <c:v>-28.0000000000028</c:v>
                </c:pt>
                <c:pt idx="73">
                  <c:v>-27.8333333333361</c:v>
                </c:pt>
                <c:pt idx="74">
                  <c:v>-27.666666666669499</c:v>
                </c:pt>
                <c:pt idx="75">
                  <c:v>-27.5000000000028</c:v>
                </c:pt>
                <c:pt idx="76">
                  <c:v>-27.333333333336199</c:v>
                </c:pt>
                <c:pt idx="77">
                  <c:v>-27.166666666669499</c:v>
                </c:pt>
                <c:pt idx="78">
                  <c:v>-27.0000000000028</c:v>
                </c:pt>
                <c:pt idx="79">
                  <c:v>-26.833333333336199</c:v>
                </c:pt>
                <c:pt idx="80">
                  <c:v>-26.666666666669499</c:v>
                </c:pt>
                <c:pt idx="81">
                  <c:v>-26.500000000002899</c:v>
                </c:pt>
                <c:pt idx="82">
                  <c:v>-26.333333333336199</c:v>
                </c:pt>
                <c:pt idx="83">
                  <c:v>-26.166666666669599</c:v>
                </c:pt>
                <c:pt idx="84">
                  <c:v>-26.000000000002899</c:v>
                </c:pt>
                <c:pt idx="85">
                  <c:v>-25.833333333336199</c:v>
                </c:pt>
                <c:pt idx="86">
                  <c:v>-25.666666666669599</c:v>
                </c:pt>
                <c:pt idx="87">
                  <c:v>-25.500000000002899</c:v>
                </c:pt>
                <c:pt idx="88">
                  <c:v>-25.333333333336299</c:v>
                </c:pt>
                <c:pt idx="89">
                  <c:v>-25.166666666669599</c:v>
                </c:pt>
                <c:pt idx="90">
                  <c:v>-25.000000000002998</c:v>
                </c:pt>
                <c:pt idx="91">
                  <c:v>-24.833333333336299</c:v>
                </c:pt>
                <c:pt idx="92">
                  <c:v>-24.666666666669599</c:v>
                </c:pt>
                <c:pt idx="93">
                  <c:v>-24.500000000002998</c:v>
                </c:pt>
                <c:pt idx="94">
                  <c:v>-24.333333333336299</c:v>
                </c:pt>
                <c:pt idx="95">
                  <c:v>-24.166666666669698</c:v>
                </c:pt>
                <c:pt idx="96">
                  <c:v>-24.000000000002998</c:v>
                </c:pt>
                <c:pt idx="97">
                  <c:v>-23.833333333336402</c:v>
                </c:pt>
                <c:pt idx="98">
                  <c:v>-23.666666666669698</c:v>
                </c:pt>
                <c:pt idx="99">
                  <c:v>-23.500000000002998</c:v>
                </c:pt>
                <c:pt idx="100">
                  <c:v>-23.333333333336402</c:v>
                </c:pt>
                <c:pt idx="101">
                  <c:v>-23.166666666669698</c:v>
                </c:pt>
                <c:pt idx="102">
                  <c:v>-23.000000000003102</c:v>
                </c:pt>
                <c:pt idx="103">
                  <c:v>-22.833333333336402</c:v>
                </c:pt>
                <c:pt idx="104">
                  <c:v>-22.666666666669801</c:v>
                </c:pt>
                <c:pt idx="105">
                  <c:v>-22.500000000003102</c:v>
                </c:pt>
                <c:pt idx="106">
                  <c:v>-22.333333333336402</c:v>
                </c:pt>
                <c:pt idx="107">
                  <c:v>-22.166666666669801</c:v>
                </c:pt>
                <c:pt idx="108">
                  <c:v>-22.000000000003102</c:v>
                </c:pt>
                <c:pt idx="109">
                  <c:v>-21.833333333336501</c:v>
                </c:pt>
                <c:pt idx="110">
                  <c:v>-21.666666666669801</c:v>
                </c:pt>
                <c:pt idx="111">
                  <c:v>-21.500000000003201</c:v>
                </c:pt>
                <c:pt idx="112">
                  <c:v>-21.333333333336501</c:v>
                </c:pt>
                <c:pt idx="113">
                  <c:v>-21.166666666669801</c:v>
                </c:pt>
                <c:pt idx="114">
                  <c:v>-21.000000000003201</c:v>
                </c:pt>
                <c:pt idx="115">
                  <c:v>-20.833333333336501</c:v>
                </c:pt>
                <c:pt idx="116">
                  <c:v>-20.666666666669901</c:v>
                </c:pt>
                <c:pt idx="117">
                  <c:v>-20.500000000003201</c:v>
                </c:pt>
                <c:pt idx="118">
                  <c:v>-20.333333333336601</c:v>
                </c:pt>
                <c:pt idx="119">
                  <c:v>-20.166666666669901</c:v>
                </c:pt>
                <c:pt idx="120">
                  <c:v>-20.000000000003201</c:v>
                </c:pt>
                <c:pt idx="121">
                  <c:v>-19.833333333336601</c:v>
                </c:pt>
                <c:pt idx="122">
                  <c:v>-19.666666666669901</c:v>
                </c:pt>
                <c:pt idx="123">
                  <c:v>-19.5000000000033</c:v>
                </c:pt>
                <c:pt idx="124">
                  <c:v>-19.333333333336601</c:v>
                </c:pt>
                <c:pt idx="125">
                  <c:v>-19.16666666667</c:v>
                </c:pt>
                <c:pt idx="126">
                  <c:v>-19.0000000000033</c:v>
                </c:pt>
                <c:pt idx="127">
                  <c:v>-18.833333333336601</c:v>
                </c:pt>
                <c:pt idx="128">
                  <c:v>-18.66666666667</c:v>
                </c:pt>
                <c:pt idx="129">
                  <c:v>-18.5000000000033</c:v>
                </c:pt>
                <c:pt idx="130">
                  <c:v>-18.3333333333367</c:v>
                </c:pt>
                <c:pt idx="131">
                  <c:v>-18.16666666667</c:v>
                </c:pt>
                <c:pt idx="132">
                  <c:v>-18.0000000000034</c:v>
                </c:pt>
                <c:pt idx="133">
                  <c:v>-17.8333333333367</c:v>
                </c:pt>
                <c:pt idx="134">
                  <c:v>-17.66666666667</c:v>
                </c:pt>
                <c:pt idx="135">
                  <c:v>-17.5000000000034</c:v>
                </c:pt>
                <c:pt idx="136">
                  <c:v>-17.3333333333367</c:v>
                </c:pt>
                <c:pt idx="137">
                  <c:v>-17.1666666666701</c:v>
                </c:pt>
                <c:pt idx="138">
                  <c:v>-17.0000000000034</c:v>
                </c:pt>
                <c:pt idx="139">
                  <c:v>-16.8333333333368</c:v>
                </c:pt>
                <c:pt idx="140">
                  <c:v>-16.6666666666701</c:v>
                </c:pt>
                <c:pt idx="141">
                  <c:v>-16.5000000000034</c:v>
                </c:pt>
                <c:pt idx="142">
                  <c:v>-16.3333333333368</c:v>
                </c:pt>
                <c:pt idx="143">
                  <c:v>-16.1666666666701</c:v>
                </c:pt>
                <c:pt idx="144">
                  <c:v>-16.000000000003499</c:v>
                </c:pt>
                <c:pt idx="145">
                  <c:v>-15.8333333333368</c:v>
                </c:pt>
                <c:pt idx="146">
                  <c:v>-15.666666666670199</c:v>
                </c:pt>
                <c:pt idx="147">
                  <c:v>-15.500000000003499</c:v>
                </c:pt>
                <c:pt idx="148">
                  <c:v>-15.3333333333368</c:v>
                </c:pt>
                <c:pt idx="149">
                  <c:v>-15.166666666670199</c:v>
                </c:pt>
                <c:pt idx="150">
                  <c:v>-15.000000000003499</c:v>
                </c:pt>
                <c:pt idx="151">
                  <c:v>-14.833333333336901</c:v>
                </c:pt>
                <c:pt idx="152">
                  <c:v>-14.666666666670199</c:v>
                </c:pt>
                <c:pt idx="153">
                  <c:v>-14.500000000003601</c:v>
                </c:pt>
                <c:pt idx="154">
                  <c:v>-14.333333333336901</c:v>
                </c:pt>
                <c:pt idx="155">
                  <c:v>-14.166666666670199</c:v>
                </c:pt>
                <c:pt idx="156">
                  <c:v>-14.000000000003601</c:v>
                </c:pt>
                <c:pt idx="157">
                  <c:v>-13.833333333336901</c:v>
                </c:pt>
                <c:pt idx="158">
                  <c:v>-13.666666666670301</c:v>
                </c:pt>
                <c:pt idx="159">
                  <c:v>-13.500000000003601</c:v>
                </c:pt>
                <c:pt idx="160">
                  <c:v>-13.333333333337</c:v>
                </c:pt>
                <c:pt idx="161">
                  <c:v>-13.166666666670301</c:v>
                </c:pt>
                <c:pt idx="162">
                  <c:v>-13.000000000003601</c:v>
                </c:pt>
                <c:pt idx="163">
                  <c:v>-12.833333333337</c:v>
                </c:pt>
                <c:pt idx="164">
                  <c:v>-12.666666666670301</c:v>
                </c:pt>
                <c:pt idx="165">
                  <c:v>-12.5000000000037</c:v>
                </c:pt>
                <c:pt idx="166">
                  <c:v>-12.333333333337</c:v>
                </c:pt>
                <c:pt idx="167">
                  <c:v>-12.1666666666704</c:v>
                </c:pt>
                <c:pt idx="168">
                  <c:v>-12.0000000000037</c:v>
                </c:pt>
                <c:pt idx="169">
                  <c:v>-11.833333333337</c:v>
                </c:pt>
                <c:pt idx="170">
                  <c:v>-11.6666666666704</c:v>
                </c:pt>
                <c:pt idx="171">
                  <c:v>-11.5000000000037</c:v>
                </c:pt>
                <c:pt idx="172">
                  <c:v>-11.3333333333371</c:v>
                </c:pt>
                <c:pt idx="173">
                  <c:v>-11.1666666666704</c:v>
                </c:pt>
                <c:pt idx="174">
                  <c:v>-11.0000000000038</c:v>
                </c:pt>
                <c:pt idx="175">
                  <c:v>-10.8333333333371</c:v>
                </c:pt>
                <c:pt idx="176">
                  <c:v>-10.6666666666704</c:v>
                </c:pt>
                <c:pt idx="177">
                  <c:v>-10.5000000000038</c:v>
                </c:pt>
                <c:pt idx="178">
                  <c:v>-10.3333333333371</c:v>
                </c:pt>
                <c:pt idx="179">
                  <c:v>-10.166666666670499</c:v>
                </c:pt>
                <c:pt idx="180">
                  <c:v>-10.0000000000038</c:v>
                </c:pt>
                <c:pt idx="181">
                  <c:v>-9.8333333333371904</c:v>
                </c:pt>
                <c:pt idx="182">
                  <c:v>-9.6666666666704906</c:v>
                </c:pt>
                <c:pt idx="183">
                  <c:v>-9.5000000000037907</c:v>
                </c:pt>
                <c:pt idx="184">
                  <c:v>-9.3333333333371904</c:v>
                </c:pt>
                <c:pt idx="185">
                  <c:v>-9.1666666666704906</c:v>
                </c:pt>
                <c:pt idx="186">
                  <c:v>-9.0000000000038902</c:v>
                </c:pt>
                <c:pt idx="187">
                  <c:v>-8.8333333333371904</c:v>
                </c:pt>
                <c:pt idx="188">
                  <c:v>-8.66666666667059</c:v>
                </c:pt>
                <c:pt idx="189">
                  <c:v>-8.5000000000038902</c:v>
                </c:pt>
                <c:pt idx="190">
                  <c:v>-8.3333333333371904</c:v>
                </c:pt>
                <c:pt idx="191">
                  <c:v>-8.16666666667059</c:v>
                </c:pt>
                <c:pt idx="192">
                  <c:v>-8.0000000000038902</c:v>
                </c:pt>
                <c:pt idx="193">
                  <c:v>-7.8333333333372899</c:v>
                </c:pt>
                <c:pt idx="194">
                  <c:v>-7.66666666667059</c:v>
                </c:pt>
                <c:pt idx="195">
                  <c:v>-7.5000000000039897</c:v>
                </c:pt>
                <c:pt idx="196">
                  <c:v>-7.3333333333372899</c:v>
                </c:pt>
                <c:pt idx="197">
                  <c:v>-7.16666666667059</c:v>
                </c:pt>
                <c:pt idx="198">
                  <c:v>-7.0000000000039897</c:v>
                </c:pt>
                <c:pt idx="199">
                  <c:v>-6.8333333333372899</c:v>
                </c:pt>
                <c:pt idx="200">
                  <c:v>-6.6666666666706904</c:v>
                </c:pt>
                <c:pt idx="201">
                  <c:v>-6.5000000000039897</c:v>
                </c:pt>
                <c:pt idx="202">
                  <c:v>-6.3333333333373902</c:v>
                </c:pt>
                <c:pt idx="203">
                  <c:v>-6.1666666666706904</c:v>
                </c:pt>
                <c:pt idx="204">
                  <c:v>-6.0000000000039897</c:v>
                </c:pt>
                <c:pt idx="205">
                  <c:v>-5.8333333333373902</c:v>
                </c:pt>
                <c:pt idx="206">
                  <c:v>-5.6666666666706904</c:v>
                </c:pt>
                <c:pt idx="207">
                  <c:v>-5.5000000000041096</c:v>
                </c:pt>
                <c:pt idx="208">
                  <c:v>-5.3333333333373902</c:v>
                </c:pt>
                <c:pt idx="209">
                  <c:v>-5.1666666666706904</c:v>
                </c:pt>
                <c:pt idx="210">
                  <c:v>-5.0000000000041096</c:v>
                </c:pt>
                <c:pt idx="211">
                  <c:v>-4.8333333333373902</c:v>
                </c:pt>
                <c:pt idx="212">
                  <c:v>-4.6666666666708103</c:v>
                </c:pt>
                <c:pt idx="213">
                  <c:v>-4.5000000000041096</c:v>
                </c:pt>
                <c:pt idx="214">
                  <c:v>-4.3333333333375101</c:v>
                </c:pt>
                <c:pt idx="215">
                  <c:v>-4.1666666666708103</c:v>
                </c:pt>
                <c:pt idx="216">
                  <c:v>-4.0000000000041096</c:v>
                </c:pt>
                <c:pt idx="217">
                  <c:v>-3.8333333333375101</c:v>
                </c:pt>
                <c:pt idx="218">
                  <c:v>-3.6666666666708099</c:v>
                </c:pt>
                <c:pt idx="219">
                  <c:v>-3.50000000000421</c:v>
                </c:pt>
                <c:pt idx="220">
                  <c:v>-3.3333333333375101</c:v>
                </c:pt>
                <c:pt idx="221">
                  <c:v>-3.1666666666709098</c:v>
                </c:pt>
                <c:pt idx="222">
                  <c:v>-3.00000000000421</c:v>
                </c:pt>
                <c:pt idx="223">
                  <c:v>-2.8333333333375101</c:v>
                </c:pt>
                <c:pt idx="224">
                  <c:v>-2.6666666666709098</c:v>
                </c:pt>
                <c:pt idx="225">
                  <c:v>-2.5</c:v>
                </c:pt>
                <c:pt idx="226">
                  <c:v>-2.3333333333376101</c:v>
                </c:pt>
                <c:pt idx="227">
                  <c:v>-2.1666666666709098</c:v>
                </c:pt>
                <c:pt idx="228">
                  <c:v>-2.0000000000043099</c:v>
                </c:pt>
                <c:pt idx="229">
                  <c:v>-1.8333333333376101</c:v>
                </c:pt>
                <c:pt idx="230">
                  <c:v>-1.66666666667091</c:v>
                </c:pt>
                <c:pt idx="231">
                  <c:v>-1.5000000000043101</c:v>
                </c:pt>
                <c:pt idx="232">
                  <c:v>-1.3333333333376101</c:v>
                </c:pt>
                <c:pt idx="233">
                  <c:v>-1.1666666666710099</c:v>
                </c:pt>
                <c:pt idx="234">
                  <c:v>-1.0000000000043101</c:v>
                </c:pt>
                <c:pt idx="235">
                  <c:v>-0.83333333333770598</c:v>
                </c:pt>
                <c:pt idx="236">
                  <c:v>-0.66666666667100605</c:v>
                </c:pt>
                <c:pt idx="237">
                  <c:v>-0.500000000004306</c:v>
                </c:pt>
                <c:pt idx="238">
                  <c:v>-0.33333333333770598</c:v>
                </c:pt>
                <c:pt idx="239">
                  <c:v>-0.16666666667100599</c:v>
                </c:pt>
                <c:pt idx="240">
                  <c:v>-4.4053649617126195E-12</c:v>
                </c:pt>
                <c:pt idx="241">
                  <c:v>0.16666666666229399</c:v>
                </c:pt>
                <c:pt idx="242">
                  <c:v>0.33333333332889498</c:v>
                </c:pt>
                <c:pt idx="243">
                  <c:v>0.49999999999559502</c:v>
                </c:pt>
                <c:pt idx="244">
                  <c:v>0.66666666666229402</c:v>
                </c:pt>
                <c:pt idx="245">
                  <c:v>0.83333333332889503</c:v>
                </c:pt>
                <c:pt idx="246">
                  <c:v>0.99999999999559497</c:v>
                </c:pt>
                <c:pt idx="247">
                  <c:v>1.1666666666621901</c:v>
                </c:pt>
                <c:pt idx="248">
                  <c:v>1.3333333333288899</c:v>
                </c:pt>
                <c:pt idx="249">
                  <c:v>1.4999999999955</c:v>
                </c:pt>
                <c:pt idx="250">
                  <c:v>1.6666666666621901</c:v>
                </c:pt>
                <c:pt idx="251">
                  <c:v>1.8333333333288899</c:v>
                </c:pt>
                <c:pt idx="252">
                  <c:v>1.9999999999955</c:v>
                </c:pt>
                <c:pt idx="253">
                  <c:v>2.1666666666621999</c:v>
                </c:pt>
                <c:pt idx="254">
                  <c:v>2.3333333333288002</c:v>
                </c:pt>
                <c:pt idx="255">
                  <c:v>2.4999999999955</c:v>
                </c:pt>
                <c:pt idx="256">
                  <c:v>2.6666666666620999</c:v>
                </c:pt>
                <c:pt idx="257">
                  <c:v>2.8333333333288002</c:v>
                </c:pt>
                <c:pt idx="258">
                  <c:v>2.9999999999955</c:v>
                </c:pt>
                <c:pt idx="259">
                  <c:v>3.1666666666620999</c:v>
                </c:pt>
                <c:pt idx="260">
                  <c:v>3.3333333333288002</c:v>
                </c:pt>
                <c:pt idx="261">
                  <c:v>3.4999999999954001</c:v>
                </c:pt>
                <c:pt idx="262">
                  <c:v>3.6666666666620999</c:v>
                </c:pt>
                <c:pt idx="263">
                  <c:v>3.8333333333286999</c:v>
                </c:pt>
                <c:pt idx="264">
                  <c:v>3.9999999999954001</c:v>
                </c:pt>
                <c:pt idx="265">
                  <c:v>4.1666666666620999</c:v>
                </c:pt>
                <c:pt idx="266">
                  <c:v>4.3333333333287003</c:v>
                </c:pt>
                <c:pt idx="267">
                  <c:v>4.4999999999954001</c:v>
                </c:pt>
                <c:pt idx="268">
                  <c:v>4.6666666666619996</c:v>
                </c:pt>
                <c:pt idx="269">
                  <c:v>4.8333333333287003</c:v>
                </c:pt>
                <c:pt idx="270">
                  <c:v>4.9999999999952998</c:v>
                </c:pt>
                <c:pt idx="271">
                  <c:v>5.1666666666619996</c:v>
                </c:pt>
                <c:pt idx="272">
                  <c:v>5.3333333333287003</c:v>
                </c:pt>
                <c:pt idx="273">
                  <c:v>5.4999999999952998</c:v>
                </c:pt>
                <c:pt idx="274">
                  <c:v>5.6666666666619996</c:v>
                </c:pt>
                <c:pt idx="275">
                  <c:v>5.8333333333285999</c:v>
                </c:pt>
                <c:pt idx="276">
                  <c:v>5.9999999999952998</c:v>
                </c:pt>
                <c:pt idx="277">
                  <c:v>6.1666666666619001</c:v>
                </c:pt>
                <c:pt idx="278">
                  <c:v>6.3333333333285999</c:v>
                </c:pt>
                <c:pt idx="279">
                  <c:v>6.4999999999952998</c:v>
                </c:pt>
                <c:pt idx="280">
                  <c:v>6.6666666666619001</c:v>
                </c:pt>
                <c:pt idx="281">
                  <c:v>6.8333333333285999</c:v>
                </c:pt>
                <c:pt idx="282">
                  <c:v>6.9999999999952003</c:v>
                </c:pt>
                <c:pt idx="283">
                  <c:v>7.1666666666619001</c:v>
                </c:pt>
                <c:pt idx="284">
                  <c:v>7.3333333333284996</c:v>
                </c:pt>
                <c:pt idx="285">
                  <c:v>7.4999999999952003</c:v>
                </c:pt>
                <c:pt idx="286">
                  <c:v>7.6666666666619001</c:v>
                </c:pt>
                <c:pt idx="287">
                  <c:v>7.8333333333284996</c:v>
                </c:pt>
                <c:pt idx="288">
                  <c:v>7.9999999999952003</c:v>
                </c:pt>
                <c:pt idx="289">
                  <c:v>8.1666666666618006</c:v>
                </c:pt>
                <c:pt idx="290">
                  <c:v>8.3333333333285005</c:v>
                </c:pt>
                <c:pt idx="291">
                  <c:v>8.4999999999951008</c:v>
                </c:pt>
                <c:pt idx="292">
                  <c:v>8.6666666666618006</c:v>
                </c:pt>
                <c:pt idx="293">
                  <c:v>8.8333333333285005</c:v>
                </c:pt>
                <c:pt idx="294">
                  <c:v>8.9999999999951008</c:v>
                </c:pt>
                <c:pt idx="295">
                  <c:v>9.1666666666618006</c:v>
                </c:pt>
                <c:pt idx="296">
                  <c:v>9.3333333333283992</c:v>
                </c:pt>
                <c:pt idx="297">
                  <c:v>9.4999999999951008</c:v>
                </c:pt>
                <c:pt idx="298">
                  <c:v>9.6666666666616994</c:v>
                </c:pt>
                <c:pt idx="299">
                  <c:v>9.8333333333283992</c:v>
                </c:pt>
                <c:pt idx="300">
                  <c:v>9.9999999999951008</c:v>
                </c:pt>
                <c:pt idx="301">
                  <c:v>10.166666666661699</c:v>
                </c:pt>
                <c:pt idx="302">
                  <c:v>10.333333333328399</c:v>
                </c:pt>
                <c:pt idx="303">
                  <c:v>10.499999999995</c:v>
                </c:pt>
                <c:pt idx="304">
                  <c:v>10.666666666661699</c:v>
                </c:pt>
                <c:pt idx="305">
                  <c:v>10.8333333333283</c:v>
                </c:pt>
                <c:pt idx="306">
                  <c:v>10.999999999995</c:v>
                </c:pt>
                <c:pt idx="307">
                  <c:v>11.166666666661699</c:v>
                </c:pt>
                <c:pt idx="308">
                  <c:v>11.3333333333283</c:v>
                </c:pt>
                <c:pt idx="309">
                  <c:v>11.499999999995</c:v>
                </c:pt>
                <c:pt idx="310">
                  <c:v>11.6666666666616</c:v>
                </c:pt>
                <c:pt idx="311">
                  <c:v>11.8333333333283</c:v>
                </c:pt>
                <c:pt idx="312">
                  <c:v>11.9999999999949</c:v>
                </c:pt>
                <c:pt idx="313">
                  <c:v>12.1666666666616</c:v>
                </c:pt>
                <c:pt idx="314">
                  <c:v>12.3333333333283</c:v>
                </c:pt>
                <c:pt idx="315">
                  <c:v>12.4999999999949</c:v>
                </c:pt>
                <c:pt idx="316">
                  <c:v>12.6666666666616</c:v>
                </c:pt>
                <c:pt idx="317">
                  <c:v>12.8333333333282</c:v>
                </c:pt>
                <c:pt idx="318">
                  <c:v>12.9999999999949</c:v>
                </c:pt>
                <c:pt idx="319">
                  <c:v>13.1666666666615</c:v>
                </c:pt>
                <c:pt idx="320">
                  <c:v>13.3333333333282</c:v>
                </c:pt>
                <c:pt idx="321">
                  <c:v>13.4999999999949</c:v>
                </c:pt>
                <c:pt idx="322">
                  <c:v>13.6666666666615</c:v>
                </c:pt>
                <c:pt idx="323">
                  <c:v>13.8333333333282</c:v>
                </c:pt>
                <c:pt idx="324">
                  <c:v>13.999999999994801</c:v>
                </c:pt>
                <c:pt idx="325">
                  <c:v>14.1666666666615</c:v>
                </c:pt>
                <c:pt idx="326">
                  <c:v>14.333333333328101</c:v>
                </c:pt>
                <c:pt idx="327">
                  <c:v>14.499999999994801</c:v>
                </c:pt>
                <c:pt idx="328">
                  <c:v>14.6666666666615</c:v>
                </c:pt>
                <c:pt idx="329">
                  <c:v>14.833333333328101</c:v>
                </c:pt>
                <c:pt idx="330">
                  <c:v>14.999999999994801</c:v>
                </c:pt>
                <c:pt idx="331">
                  <c:v>15.166666666661399</c:v>
                </c:pt>
                <c:pt idx="332">
                  <c:v>15.333333333328101</c:v>
                </c:pt>
                <c:pt idx="333">
                  <c:v>15.499999999994699</c:v>
                </c:pt>
                <c:pt idx="334">
                  <c:v>15.666666666661399</c:v>
                </c:pt>
                <c:pt idx="335">
                  <c:v>15.833333333328101</c:v>
                </c:pt>
                <c:pt idx="336">
                  <c:v>15.999999999994699</c:v>
                </c:pt>
                <c:pt idx="337">
                  <c:v>16.166666666661399</c:v>
                </c:pt>
                <c:pt idx="338">
                  <c:v>16.333333333328</c:v>
                </c:pt>
                <c:pt idx="339">
                  <c:v>16.499999999994699</c:v>
                </c:pt>
                <c:pt idx="340">
                  <c:v>16.6666666666613</c:v>
                </c:pt>
                <c:pt idx="341">
                  <c:v>16.833333333328</c:v>
                </c:pt>
                <c:pt idx="342">
                  <c:v>16.999999999994699</c:v>
                </c:pt>
                <c:pt idx="343">
                  <c:v>17.1666666666613</c:v>
                </c:pt>
                <c:pt idx="344">
                  <c:v>17.333333333328</c:v>
                </c:pt>
                <c:pt idx="345">
                  <c:v>17.4999999999946</c:v>
                </c:pt>
                <c:pt idx="346">
                  <c:v>17.6666666666613</c:v>
                </c:pt>
                <c:pt idx="347">
                  <c:v>17.8333333333279</c:v>
                </c:pt>
                <c:pt idx="348">
                  <c:v>17.9999999999946</c:v>
                </c:pt>
                <c:pt idx="349">
                  <c:v>18.1666666666613</c:v>
                </c:pt>
                <c:pt idx="350">
                  <c:v>18.3333333333279</c:v>
                </c:pt>
                <c:pt idx="351">
                  <c:v>18.4999999999946</c:v>
                </c:pt>
                <c:pt idx="352">
                  <c:v>18.6666666666612</c:v>
                </c:pt>
                <c:pt idx="353">
                  <c:v>18.8333333333279</c:v>
                </c:pt>
                <c:pt idx="354">
                  <c:v>18.9999999999945</c:v>
                </c:pt>
                <c:pt idx="355">
                  <c:v>19.1666666666612</c:v>
                </c:pt>
                <c:pt idx="356">
                  <c:v>19.3333333333279</c:v>
                </c:pt>
                <c:pt idx="357">
                  <c:v>19.4999999999945</c:v>
                </c:pt>
                <c:pt idx="358">
                  <c:v>19.6666666666612</c:v>
                </c:pt>
                <c:pt idx="359">
                  <c:v>19.833333333327801</c:v>
                </c:pt>
                <c:pt idx="360">
                  <c:v>19.9999999999945</c:v>
                </c:pt>
                <c:pt idx="361">
                  <c:v>20.166666666661101</c:v>
                </c:pt>
                <c:pt idx="362">
                  <c:v>20.333333333327801</c:v>
                </c:pt>
                <c:pt idx="363">
                  <c:v>20.4999999999945</c:v>
                </c:pt>
                <c:pt idx="364">
                  <c:v>20.666666666661101</c:v>
                </c:pt>
                <c:pt idx="365">
                  <c:v>20.833333333327801</c:v>
                </c:pt>
                <c:pt idx="366">
                  <c:v>20.999999999994401</c:v>
                </c:pt>
                <c:pt idx="367">
                  <c:v>21.166666666661101</c:v>
                </c:pt>
                <c:pt idx="368">
                  <c:v>21.333333333327701</c:v>
                </c:pt>
                <c:pt idx="369">
                  <c:v>21.499999999994401</c:v>
                </c:pt>
                <c:pt idx="370">
                  <c:v>21.666666666661101</c:v>
                </c:pt>
                <c:pt idx="371">
                  <c:v>21.833333333327701</c:v>
                </c:pt>
                <c:pt idx="372">
                  <c:v>21.999999999994401</c:v>
                </c:pt>
                <c:pt idx="373">
                  <c:v>22.166666666661001</c:v>
                </c:pt>
                <c:pt idx="374">
                  <c:v>22.333333333327701</c:v>
                </c:pt>
                <c:pt idx="375">
                  <c:v>22.499999999994301</c:v>
                </c:pt>
                <c:pt idx="376">
                  <c:v>22.666666666661001</c:v>
                </c:pt>
                <c:pt idx="377">
                  <c:v>22.833333333327701</c:v>
                </c:pt>
                <c:pt idx="378">
                  <c:v>22.999999999994301</c:v>
                </c:pt>
                <c:pt idx="379">
                  <c:v>23.166666666661001</c:v>
                </c:pt>
                <c:pt idx="380">
                  <c:v>23.333333333328</c:v>
                </c:pt>
                <c:pt idx="381">
                  <c:v>23.499999999993999</c:v>
                </c:pt>
                <c:pt idx="382">
                  <c:v>23.666666666661001</c:v>
                </c:pt>
                <c:pt idx="383">
                  <c:v>23.833333333328</c:v>
                </c:pt>
                <c:pt idx="384">
                  <c:v>23.999999999993999</c:v>
                </c:pt>
                <c:pt idx="385">
                  <c:v>24.166666666661001</c:v>
                </c:pt>
                <c:pt idx="386">
                  <c:v>24.333333333328</c:v>
                </c:pt>
                <c:pt idx="387">
                  <c:v>24.499999999993999</c:v>
                </c:pt>
                <c:pt idx="388">
                  <c:v>24.666666666661001</c:v>
                </c:pt>
                <c:pt idx="389">
                  <c:v>24.833333333328</c:v>
                </c:pt>
                <c:pt idx="390">
                  <c:v>24.999999999993999</c:v>
                </c:pt>
                <c:pt idx="391">
                  <c:v>25.166666666661001</c:v>
                </c:pt>
                <c:pt idx="392">
                  <c:v>25.333333333328</c:v>
                </c:pt>
                <c:pt idx="393">
                  <c:v>25.499999999993999</c:v>
                </c:pt>
                <c:pt idx="394">
                  <c:v>25.666666666661001</c:v>
                </c:pt>
                <c:pt idx="395">
                  <c:v>25.833333333327001</c:v>
                </c:pt>
                <c:pt idx="396">
                  <c:v>25.999999999993999</c:v>
                </c:pt>
                <c:pt idx="397">
                  <c:v>26.166666666661001</c:v>
                </c:pt>
                <c:pt idx="398">
                  <c:v>26.333333333327001</c:v>
                </c:pt>
                <c:pt idx="399">
                  <c:v>26.499999999993999</c:v>
                </c:pt>
                <c:pt idx="400">
                  <c:v>26.666666666661001</c:v>
                </c:pt>
                <c:pt idx="401">
                  <c:v>26.833333333327001</c:v>
                </c:pt>
                <c:pt idx="402">
                  <c:v>26.999999999993999</c:v>
                </c:pt>
                <c:pt idx="403">
                  <c:v>27.166666666661001</c:v>
                </c:pt>
                <c:pt idx="404">
                  <c:v>27.333333333327001</c:v>
                </c:pt>
                <c:pt idx="405">
                  <c:v>27.499999999993999</c:v>
                </c:pt>
                <c:pt idx="406">
                  <c:v>27.666666666661001</c:v>
                </c:pt>
                <c:pt idx="407">
                  <c:v>27.833333333327001</c:v>
                </c:pt>
                <c:pt idx="408">
                  <c:v>27.999999999993999</c:v>
                </c:pt>
                <c:pt idx="409">
                  <c:v>28.166666666661001</c:v>
                </c:pt>
                <c:pt idx="410">
                  <c:v>28.333333333327001</c:v>
                </c:pt>
                <c:pt idx="411">
                  <c:v>28.499999999993999</c:v>
                </c:pt>
                <c:pt idx="412">
                  <c:v>28.666666666661001</c:v>
                </c:pt>
                <c:pt idx="413">
                  <c:v>28.833333333327001</c:v>
                </c:pt>
                <c:pt idx="414">
                  <c:v>28.999999999993999</c:v>
                </c:pt>
                <c:pt idx="415">
                  <c:v>29.166666666661001</c:v>
                </c:pt>
                <c:pt idx="416">
                  <c:v>29.333333333327001</c:v>
                </c:pt>
                <c:pt idx="417">
                  <c:v>29.499999999993999</c:v>
                </c:pt>
                <c:pt idx="418">
                  <c:v>29.666666666661001</c:v>
                </c:pt>
                <c:pt idx="419">
                  <c:v>29.833333333327001</c:v>
                </c:pt>
                <c:pt idx="420">
                  <c:v>29.999999999993999</c:v>
                </c:pt>
                <c:pt idx="421">
                  <c:v>30.166666666661001</c:v>
                </c:pt>
                <c:pt idx="422">
                  <c:v>30.333333333327001</c:v>
                </c:pt>
                <c:pt idx="423">
                  <c:v>30.499999999993999</c:v>
                </c:pt>
                <c:pt idx="424">
                  <c:v>30.666666666661001</c:v>
                </c:pt>
                <c:pt idx="425">
                  <c:v>30.833333333327001</c:v>
                </c:pt>
                <c:pt idx="426">
                  <c:v>30.999999999993999</c:v>
                </c:pt>
                <c:pt idx="427">
                  <c:v>31.166666666661001</c:v>
                </c:pt>
                <c:pt idx="428">
                  <c:v>31.333333333327001</c:v>
                </c:pt>
                <c:pt idx="429">
                  <c:v>31.499999999993999</c:v>
                </c:pt>
                <c:pt idx="430">
                  <c:v>31.666666666659999</c:v>
                </c:pt>
                <c:pt idx="431">
                  <c:v>31.833333333327001</c:v>
                </c:pt>
                <c:pt idx="432">
                  <c:v>31.999999999993999</c:v>
                </c:pt>
                <c:pt idx="433">
                  <c:v>32.166666666659999</c:v>
                </c:pt>
                <c:pt idx="434">
                  <c:v>32.333333333326998</c:v>
                </c:pt>
                <c:pt idx="435">
                  <c:v>32.499999999994003</c:v>
                </c:pt>
                <c:pt idx="436">
                  <c:v>32.666666666659999</c:v>
                </c:pt>
                <c:pt idx="437">
                  <c:v>32.833333333326998</c:v>
                </c:pt>
                <c:pt idx="438">
                  <c:v>32.999999999994003</c:v>
                </c:pt>
                <c:pt idx="439">
                  <c:v>33.166666666659999</c:v>
                </c:pt>
                <c:pt idx="440">
                  <c:v>33.333333333326998</c:v>
                </c:pt>
                <c:pt idx="441">
                  <c:v>33.499999999994003</c:v>
                </c:pt>
                <c:pt idx="442">
                  <c:v>33.666666666659999</c:v>
                </c:pt>
                <c:pt idx="443">
                  <c:v>33.833333333326998</c:v>
                </c:pt>
                <c:pt idx="444">
                  <c:v>33.999999999994003</c:v>
                </c:pt>
                <c:pt idx="445">
                  <c:v>34.166666666659999</c:v>
                </c:pt>
                <c:pt idx="446">
                  <c:v>34.333333333326998</c:v>
                </c:pt>
                <c:pt idx="447">
                  <c:v>34.499999999994003</c:v>
                </c:pt>
                <c:pt idx="448">
                  <c:v>34.666666666659999</c:v>
                </c:pt>
                <c:pt idx="449">
                  <c:v>34.833333333326998</c:v>
                </c:pt>
                <c:pt idx="450">
                  <c:v>34.999999999994003</c:v>
                </c:pt>
                <c:pt idx="451">
                  <c:v>35.166666666659999</c:v>
                </c:pt>
                <c:pt idx="452">
                  <c:v>35.333333333326998</c:v>
                </c:pt>
                <c:pt idx="453">
                  <c:v>35.499999999994003</c:v>
                </c:pt>
                <c:pt idx="454">
                  <c:v>35.666666666659999</c:v>
                </c:pt>
                <c:pt idx="455">
                  <c:v>35.833333333326998</c:v>
                </c:pt>
                <c:pt idx="456">
                  <c:v>35.999999999994003</c:v>
                </c:pt>
                <c:pt idx="457">
                  <c:v>36.166666666659999</c:v>
                </c:pt>
                <c:pt idx="458">
                  <c:v>36.333333333326998</c:v>
                </c:pt>
                <c:pt idx="459">
                  <c:v>36.499999999994003</c:v>
                </c:pt>
                <c:pt idx="460">
                  <c:v>36.666666666659999</c:v>
                </c:pt>
                <c:pt idx="461">
                  <c:v>36.833333333326998</c:v>
                </c:pt>
                <c:pt idx="462">
                  <c:v>36.999999999994003</c:v>
                </c:pt>
                <c:pt idx="463">
                  <c:v>37.166666666659999</c:v>
                </c:pt>
                <c:pt idx="464">
                  <c:v>37.333333333326998</c:v>
                </c:pt>
                <c:pt idx="465">
                  <c:v>37.499999999993001</c:v>
                </c:pt>
                <c:pt idx="466">
                  <c:v>37.666666666659999</c:v>
                </c:pt>
                <c:pt idx="467">
                  <c:v>37.833333333326998</c:v>
                </c:pt>
                <c:pt idx="468">
                  <c:v>37.999999999993001</c:v>
                </c:pt>
                <c:pt idx="469">
                  <c:v>38.166666666659999</c:v>
                </c:pt>
                <c:pt idx="470">
                  <c:v>38.333333333326998</c:v>
                </c:pt>
                <c:pt idx="471">
                  <c:v>38.499999999993001</c:v>
                </c:pt>
                <c:pt idx="472">
                  <c:v>38.666666666659999</c:v>
                </c:pt>
                <c:pt idx="473">
                  <c:v>38.833333333326998</c:v>
                </c:pt>
                <c:pt idx="474">
                  <c:v>38.999999999993001</c:v>
                </c:pt>
                <c:pt idx="475">
                  <c:v>39.166666666659999</c:v>
                </c:pt>
                <c:pt idx="476">
                  <c:v>39.333333333326998</c:v>
                </c:pt>
                <c:pt idx="477">
                  <c:v>39.499999999993001</c:v>
                </c:pt>
                <c:pt idx="478">
                  <c:v>39.666666666659999</c:v>
                </c:pt>
                <c:pt idx="479">
                  <c:v>39.833333333326998</c:v>
                </c:pt>
                <c:pt idx="480">
                  <c:v>39.999999999993001</c:v>
                </c:pt>
              </c:numCache>
            </c:numRef>
          </c:cat>
          <c:val>
            <c:numRef>
              <c:f>'Hollandse en zeeuwse kust'!$E$18:$E$594</c:f>
              <c:numCache>
                <c:formatCode>0,000</c:formatCode>
                <c:ptCount val="5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1.5512160141748861E-2</c:v>
                </c:pt>
                <c:pt idx="95">
                  <c:v>3.1025251069223266E-2</c:v>
                </c:pt>
                <c:pt idx="96">
                  <c:v>4.6538341996706936E-2</c:v>
                </c:pt>
                <c:pt idx="97">
                  <c:v>6.2051432924180985E-2</c:v>
                </c:pt>
                <c:pt idx="98">
                  <c:v>7.7564523851665013E-2</c:v>
                </c:pt>
                <c:pt idx="99">
                  <c:v>9.3077614779148679E-2</c:v>
                </c:pt>
                <c:pt idx="100">
                  <c:v>0.10859070570662273</c:v>
                </c:pt>
                <c:pt idx="101">
                  <c:v>0.12410379663410674</c:v>
                </c:pt>
                <c:pt idx="102">
                  <c:v>0.13961688756158086</c:v>
                </c:pt>
                <c:pt idx="103">
                  <c:v>0.15512997848906451</c:v>
                </c:pt>
                <c:pt idx="104">
                  <c:v>0.1706430694165389</c:v>
                </c:pt>
                <c:pt idx="105">
                  <c:v>0.18615616034402255</c:v>
                </c:pt>
                <c:pt idx="106">
                  <c:v>0.20166925127150623</c:v>
                </c:pt>
                <c:pt idx="107">
                  <c:v>0.21718234219898067</c:v>
                </c:pt>
                <c:pt idx="108">
                  <c:v>0.23269543312646432</c:v>
                </c:pt>
                <c:pt idx="109">
                  <c:v>0.24820852405393873</c:v>
                </c:pt>
                <c:pt idx="110">
                  <c:v>0.26372161498142238</c:v>
                </c:pt>
                <c:pt idx="111">
                  <c:v>0.27923470590889682</c:v>
                </c:pt>
                <c:pt idx="112">
                  <c:v>0.29474779683638047</c:v>
                </c:pt>
                <c:pt idx="113">
                  <c:v>0.31026088776386412</c:v>
                </c:pt>
                <c:pt idx="114">
                  <c:v>0.32577397869133856</c:v>
                </c:pt>
                <c:pt idx="115">
                  <c:v>0.34128706961882221</c:v>
                </c:pt>
                <c:pt idx="116">
                  <c:v>0.3568001605462966</c:v>
                </c:pt>
                <c:pt idx="117">
                  <c:v>0.3723132514737803</c:v>
                </c:pt>
                <c:pt idx="118">
                  <c:v>0.38782634240125469</c:v>
                </c:pt>
                <c:pt idx="119">
                  <c:v>0.40333943332873834</c:v>
                </c:pt>
                <c:pt idx="120">
                  <c:v>0.41885252425622205</c:v>
                </c:pt>
                <c:pt idx="121">
                  <c:v>0.43436561518369649</c:v>
                </c:pt>
                <c:pt idx="122">
                  <c:v>0.44987870611118014</c:v>
                </c:pt>
                <c:pt idx="123">
                  <c:v>0.46539179703865452</c:v>
                </c:pt>
                <c:pt idx="124">
                  <c:v>0.48090488796613817</c:v>
                </c:pt>
                <c:pt idx="125">
                  <c:v>0.49641797889361255</c:v>
                </c:pt>
                <c:pt idx="126">
                  <c:v>0.51193106982109626</c:v>
                </c:pt>
                <c:pt idx="127">
                  <c:v>0.52744416074857992</c:v>
                </c:pt>
                <c:pt idx="128">
                  <c:v>0.54295725167605435</c:v>
                </c:pt>
                <c:pt idx="129">
                  <c:v>0.55847034260353801</c:v>
                </c:pt>
                <c:pt idx="130">
                  <c:v>0.57398343353101244</c:v>
                </c:pt>
                <c:pt idx="131">
                  <c:v>0.58949652445849621</c:v>
                </c:pt>
                <c:pt idx="132">
                  <c:v>0.60500961538597053</c:v>
                </c:pt>
                <c:pt idx="133">
                  <c:v>0.62052270631345419</c:v>
                </c:pt>
                <c:pt idx="134">
                  <c:v>0.63603579724093795</c:v>
                </c:pt>
                <c:pt idx="135">
                  <c:v>0.65154888816841228</c:v>
                </c:pt>
                <c:pt idx="136">
                  <c:v>0.66706197909589593</c:v>
                </c:pt>
                <c:pt idx="137">
                  <c:v>0.68257507002337037</c:v>
                </c:pt>
                <c:pt idx="138">
                  <c:v>0.69808816095085402</c:v>
                </c:pt>
                <c:pt idx="139">
                  <c:v>0.71360125187832846</c:v>
                </c:pt>
                <c:pt idx="140">
                  <c:v>0.72911434280581211</c:v>
                </c:pt>
                <c:pt idx="141">
                  <c:v>0.74462743373329576</c:v>
                </c:pt>
                <c:pt idx="142">
                  <c:v>0.7601405246607702</c:v>
                </c:pt>
                <c:pt idx="143">
                  <c:v>0.77565361558825385</c:v>
                </c:pt>
                <c:pt idx="144">
                  <c:v>0.79116670651572829</c:v>
                </c:pt>
                <c:pt idx="145">
                  <c:v>0.80667979744321194</c:v>
                </c:pt>
                <c:pt idx="146">
                  <c:v>0.82219288837068638</c:v>
                </c:pt>
                <c:pt idx="147">
                  <c:v>0.83770597929817003</c:v>
                </c:pt>
                <c:pt idx="148">
                  <c:v>0.85321907022565369</c:v>
                </c:pt>
                <c:pt idx="149">
                  <c:v>0.86873216115312812</c:v>
                </c:pt>
                <c:pt idx="150">
                  <c:v>0.88424525208061178</c:v>
                </c:pt>
                <c:pt idx="151">
                  <c:v>0.89975834300808599</c:v>
                </c:pt>
                <c:pt idx="152">
                  <c:v>0.91527143393556987</c:v>
                </c:pt>
                <c:pt idx="153">
                  <c:v>0.93078452486304397</c:v>
                </c:pt>
                <c:pt idx="154">
                  <c:v>0.94629761579052774</c:v>
                </c:pt>
                <c:pt idx="155">
                  <c:v>0.96181070671801161</c:v>
                </c:pt>
                <c:pt idx="156">
                  <c:v>0.97732379764548571</c:v>
                </c:pt>
                <c:pt idx="157">
                  <c:v>0.99283688857296948</c:v>
                </c:pt>
                <c:pt idx="158">
                  <c:v>1.0083499795004438</c:v>
                </c:pt>
                <c:pt idx="159">
                  <c:v>1.0238630704279277</c:v>
                </c:pt>
                <c:pt idx="160">
                  <c:v>1.039376161355402</c:v>
                </c:pt>
                <c:pt idx="161">
                  <c:v>1.0548892522828857</c:v>
                </c:pt>
                <c:pt idx="162">
                  <c:v>1.0704023432103693</c:v>
                </c:pt>
                <c:pt idx="163">
                  <c:v>1.0859154341378436</c:v>
                </c:pt>
                <c:pt idx="164">
                  <c:v>1.1014285250653273</c:v>
                </c:pt>
                <c:pt idx="165">
                  <c:v>1.1169416159928018</c:v>
                </c:pt>
                <c:pt idx="166">
                  <c:v>1.1324547069202855</c:v>
                </c:pt>
                <c:pt idx="167">
                  <c:v>1.1479677978477596</c:v>
                </c:pt>
                <c:pt idx="168">
                  <c:v>1.1634808887752435</c:v>
                </c:pt>
                <c:pt idx="169">
                  <c:v>1.1789939797027271</c:v>
                </c:pt>
                <c:pt idx="170">
                  <c:v>1.1945070706302015</c:v>
                </c:pt>
                <c:pt idx="171">
                  <c:v>1.2100201615576851</c:v>
                </c:pt>
                <c:pt idx="172">
                  <c:v>1.2255332524851597</c:v>
                </c:pt>
                <c:pt idx="173">
                  <c:v>1.2410463434126433</c:v>
                </c:pt>
                <c:pt idx="174">
                  <c:v>1.2565594343401179</c:v>
                </c:pt>
                <c:pt idx="175">
                  <c:v>1.2720725252676015</c:v>
                </c:pt>
                <c:pt idx="176">
                  <c:v>1.2875856161950854</c:v>
                </c:pt>
                <c:pt idx="177">
                  <c:v>1.3030987071225597</c:v>
                </c:pt>
                <c:pt idx="178">
                  <c:v>1.3186117980500434</c:v>
                </c:pt>
                <c:pt idx="179">
                  <c:v>1.3341248889775177</c:v>
                </c:pt>
                <c:pt idx="180">
                  <c:v>1.3496379799050013</c:v>
                </c:pt>
                <c:pt idx="181">
                  <c:v>1.3651510708324766</c:v>
                </c:pt>
                <c:pt idx="182">
                  <c:v>1.3806641617599602</c:v>
                </c:pt>
                <c:pt idx="183">
                  <c:v>1.3961772526874439</c:v>
                </c:pt>
                <c:pt idx="184">
                  <c:v>1.4116903436149184</c:v>
                </c:pt>
                <c:pt idx="185">
                  <c:v>1.4272034345424021</c:v>
                </c:pt>
                <c:pt idx="186">
                  <c:v>1.4427165254698764</c:v>
                </c:pt>
                <c:pt idx="187">
                  <c:v>1.45822961639736</c:v>
                </c:pt>
                <c:pt idx="188">
                  <c:v>1.4737427073248344</c:v>
                </c:pt>
                <c:pt idx="189">
                  <c:v>1.489255798252318</c:v>
                </c:pt>
                <c:pt idx="190">
                  <c:v>1.5047688891798019</c:v>
                </c:pt>
                <c:pt idx="191">
                  <c:v>1.5202819801072762</c:v>
                </c:pt>
                <c:pt idx="192">
                  <c:v>1.5357950710347599</c:v>
                </c:pt>
                <c:pt idx="193">
                  <c:v>1.5513081619622342</c:v>
                </c:pt>
                <c:pt idx="194">
                  <c:v>1.5668212528897179</c:v>
                </c:pt>
                <c:pt idx="195">
                  <c:v>1.5823343438171924</c:v>
                </c:pt>
                <c:pt idx="196">
                  <c:v>1.5978474347446761</c:v>
                </c:pt>
                <c:pt idx="197">
                  <c:v>1.6133605256721597</c:v>
                </c:pt>
                <c:pt idx="198">
                  <c:v>1.628873616599634</c:v>
                </c:pt>
                <c:pt idx="199">
                  <c:v>1.6443867075271177</c:v>
                </c:pt>
                <c:pt idx="200">
                  <c:v>1.6598997984545922</c:v>
                </c:pt>
                <c:pt idx="201">
                  <c:v>1.6754128893820759</c:v>
                </c:pt>
                <c:pt idx="202">
                  <c:v>1.6909259803095502</c:v>
                </c:pt>
                <c:pt idx="203">
                  <c:v>1.7064390712370339</c:v>
                </c:pt>
                <c:pt idx="204">
                  <c:v>1.7219521621645175</c:v>
                </c:pt>
                <c:pt idx="205">
                  <c:v>1.7374652530919921</c:v>
                </c:pt>
                <c:pt idx="206">
                  <c:v>1.7529783440194757</c:v>
                </c:pt>
                <c:pt idx="207">
                  <c:v>1.7684914349469483</c:v>
                </c:pt>
                <c:pt idx="208">
                  <c:v>1.7840045258744337</c:v>
                </c:pt>
                <c:pt idx="209">
                  <c:v>1.7995176168019174</c:v>
                </c:pt>
                <c:pt idx="210">
                  <c:v>1.8150307077293899</c:v>
                </c:pt>
                <c:pt idx="211">
                  <c:v>1.8305437986568756</c:v>
                </c:pt>
                <c:pt idx="212">
                  <c:v>1.8460568895843481</c:v>
                </c:pt>
                <c:pt idx="213">
                  <c:v>1.8615699805118315</c:v>
                </c:pt>
                <c:pt idx="214">
                  <c:v>1.8770830714393061</c:v>
                </c:pt>
                <c:pt idx="215">
                  <c:v>1.8925961623667895</c:v>
                </c:pt>
                <c:pt idx="216">
                  <c:v>1.9081092532942734</c:v>
                </c:pt>
                <c:pt idx="217">
                  <c:v>1.9236223442217477</c:v>
                </c:pt>
                <c:pt idx="218">
                  <c:v>1.9391354351492316</c:v>
                </c:pt>
                <c:pt idx="219">
                  <c:v>1.9546485260769066</c:v>
                </c:pt>
                <c:pt idx="220">
                  <c:v>1.9622071050640588</c:v>
                </c:pt>
                <c:pt idx="221">
                  <c:v>1.9697656840512059</c:v>
                </c:pt>
                <c:pt idx="222">
                  <c:v>1.9773242630383578</c:v>
                </c:pt>
                <c:pt idx="223">
                  <c:v>1.9848828420255098</c:v>
                </c:pt>
                <c:pt idx="224">
                  <c:v>1.9924414210126571</c:v>
                </c:pt>
                <c:pt idx="225">
                  <c:v>2</c:v>
                </c:pt>
                <c:pt idx="226">
                  <c:v>1.9924414210130437</c:v>
                </c:pt>
                <c:pt idx="227">
                  <c:v>1.9848828420258917</c:v>
                </c:pt>
                <c:pt idx="228">
                  <c:v>1.9773242630387442</c:v>
                </c:pt>
                <c:pt idx="229">
                  <c:v>1.9697656840515927</c:v>
                </c:pt>
                <c:pt idx="230">
                  <c:v>1.9622071050644405</c:v>
                </c:pt>
                <c:pt idx="231">
                  <c:v>1.9546485260774988</c:v>
                </c:pt>
                <c:pt idx="232">
                  <c:v>1.9391354351500154</c:v>
                </c:pt>
                <c:pt idx="233">
                  <c:v>1.9236223442225409</c:v>
                </c:pt>
                <c:pt idx="234">
                  <c:v>1.9081092532950572</c:v>
                </c:pt>
                <c:pt idx="235">
                  <c:v>1.8925961623675822</c:v>
                </c:pt>
                <c:pt idx="236">
                  <c:v>1.8770830714400988</c:v>
                </c:pt>
                <c:pt idx="237">
                  <c:v>1.8615699805126149</c:v>
                </c:pt>
                <c:pt idx="238">
                  <c:v>1.8460568895851408</c:v>
                </c:pt>
                <c:pt idx="239">
                  <c:v>1.8305437986576569</c:v>
                </c:pt>
                <c:pt idx="240">
                  <c:v>1.8150307077301826</c:v>
                </c:pt>
                <c:pt idx="241">
                  <c:v>1.7995176168026992</c:v>
                </c:pt>
                <c:pt idx="242">
                  <c:v>1.7840045258752244</c:v>
                </c:pt>
                <c:pt idx="243">
                  <c:v>1.7684914349477405</c:v>
                </c:pt>
                <c:pt idx="244">
                  <c:v>1.7529783440202571</c:v>
                </c:pt>
                <c:pt idx="245">
                  <c:v>1.7374652530927828</c:v>
                </c:pt>
                <c:pt idx="246">
                  <c:v>1.7219521621652989</c:v>
                </c:pt>
                <c:pt idx="247">
                  <c:v>1.706439071237825</c:v>
                </c:pt>
                <c:pt idx="248">
                  <c:v>1.6909259803103416</c:v>
                </c:pt>
                <c:pt idx="249">
                  <c:v>1.6754128893828661</c:v>
                </c:pt>
                <c:pt idx="250">
                  <c:v>1.6598997984553836</c:v>
                </c:pt>
                <c:pt idx="251">
                  <c:v>1.6443867075278995</c:v>
                </c:pt>
                <c:pt idx="252">
                  <c:v>1.6288736166004243</c:v>
                </c:pt>
                <c:pt idx="253">
                  <c:v>1.6133605256729406</c:v>
                </c:pt>
                <c:pt idx="254">
                  <c:v>1.5978474347454663</c:v>
                </c:pt>
                <c:pt idx="255">
                  <c:v>1.5823343438179827</c:v>
                </c:pt>
                <c:pt idx="256">
                  <c:v>1.5668212528905083</c:v>
                </c:pt>
                <c:pt idx="257">
                  <c:v>1.5513081619630245</c:v>
                </c:pt>
                <c:pt idx="258">
                  <c:v>1.5357950710355408</c:v>
                </c:pt>
                <c:pt idx="259">
                  <c:v>1.5202819801080665</c:v>
                </c:pt>
                <c:pt idx="260">
                  <c:v>1.5047688891805828</c:v>
                </c:pt>
                <c:pt idx="261">
                  <c:v>1.4892557982531085</c:v>
                </c:pt>
                <c:pt idx="262">
                  <c:v>1.4737427073256248</c:v>
                </c:pt>
                <c:pt idx="263">
                  <c:v>1.4582296163981503</c:v>
                </c:pt>
                <c:pt idx="264">
                  <c:v>1.4427165254706666</c:v>
                </c:pt>
                <c:pt idx="265">
                  <c:v>1.427203434543183</c:v>
                </c:pt>
                <c:pt idx="266">
                  <c:v>1.4116903436157087</c:v>
                </c:pt>
                <c:pt idx="267">
                  <c:v>1.396177252688225</c:v>
                </c:pt>
                <c:pt idx="268">
                  <c:v>1.3806641617607505</c:v>
                </c:pt>
                <c:pt idx="269">
                  <c:v>1.3651510708332668</c:v>
                </c:pt>
                <c:pt idx="270">
                  <c:v>1.3496379799057925</c:v>
                </c:pt>
                <c:pt idx="271">
                  <c:v>1.3341248889783088</c:v>
                </c:pt>
                <c:pt idx="272">
                  <c:v>1.3186117980508252</c:v>
                </c:pt>
                <c:pt idx="273">
                  <c:v>1.3030987071233506</c:v>
                </c:pt>
                <c:pt idx="274">
                  <c:v>1.287585616195867</c:v>
                </c:pt>
                <c:pt idx="275">
                  <c:v>1.2720725252683927</c:v>
                </c:pt>
                <c:pt idx="276">
                  <c:v>1.256559434340909</c:v>
                </c:pt>
                <c:pt idx="277">
                  <c:v>1.2410463434134347</c:v>
                </c:pt>
                <c:pt idx="278">
                  <c:v>1.225533252485951</c:v>
                </c:pt>
                <c:pt idx="279">
                  <c:v>1.2100201615584671</c:v>
                </c:pt>
                <c:pt idx="280">
                  <c:v>1.1945070706309926</c:v>
                </c:pt>
                <c:pt idx="281">
                  <c:v>1.1789939797035092</c:v>
                </c:pt>
                <c:pt idx="282">
                  <c:v>1.1634808887760348</c:v>
                </c:pt>
                <c:pt idx="283">
                  <c:v>1.1479677978485512</c:v>
                </c:pt>
                <c:pt idx="284">
                  <c:v>1.1324547069210769</c:v>
                </c:pt>
                <c:pt idx="285">
                  <c:v>1.116941615993593</c:v>
                </c:pt>
                <c:pt idx="286">
                  <c:v>1.1014285250661093</c:v>
                </c:pt>
                <c:pt idx="287">
                  <c:v>1.0859154341386352</c:v>
                </c:pt>
                <c:pt idx="288">
                  <c:v>1.0704023432111514</c:v>
                </c:pt>
                <c:pt idx="289">
                  <c:v>1.0548892522836768</c:v>
                </c:pt>
                <c:pt idx="290">
                  <c:v>1.0393761613561932</c:v>
                </c:pt>
                <c:pt idx="291">
                  <c:v>1.0238630704287188</c:v>
                </c:pt>
                <c:pt idx="292">
                  <c:v>1.0083499795012352</c:v>
                </c:pt>
                <c:pt idx="293">
                  <c:v>0.99283688857375152</c:v>
                </c:pt>
                <c:pt idx="294">
                  <c:v>0.97732379764627708</c:v>
                </c:pt>
                <c:pt idx="295">
                  <c:v>0.96181070671879343</c:v>
                </c:pt>
                <c:pt idx="296">
                  <c:v>0.94629761579131921</c:v>
                </c:pt>
                <c:pt idx="297">
                  <c:v>0.93078452486383534</c:v>
                </c:pt>
                <c:pt idx="298">
                  <c:v>0.91527143393636112</c:v>
                </c:pt>
                <c:pt idx="299">
                  <c:v>0.89975834300887747</c:v>
                </c:pt>
                <c:pt idx="300">
                  <c:v>0.8842452520813936</c:v>
                </c:pt>
                <c:pt idx="301">
                  <c:v>0.86873216115391938</c:v>
                </c:pt>
                <c:pt idx="302">
                  <c:v>0.85321907022643573</c:v>
                </c:pt>
                <c:pt idx="303">
                  <c:v>0.83770597929896129</c:v>
                </c:pt>
                <c:pt idx="304">
                  <c:v>0.82219288837147764</c:v>
                </c:pt>
                <c:pt idx="305">
                  <c:v>0.8066797974440032</c:v>
                </c:pt>
                <c:pt idx="306">
                  <c:v>0.79116670651651955</c:v>
                </c:pt>
                <c:pt idx="307">
                  <c:v>0.77565361558903578</c:v>
                </c:pt>
                <c:pt idx="308">
                  <c:v>0.76014052466156135</c:v>
                </c:pt>
                <c:pt idx="309">
                  <c:v>0.74462743373407758</c:v>
                </c:pt>
                <c:pt idx="310">
                  <c:v>0.72911434280660326</c:v>
                </c:pt>
                <c:pt idx="311">
                  <c:v>0.7136012518791196</c:v>
                </c:pt>
                <c:pt idx="312">
                  <c:v>0.69808816095164539</c:v>
                </c:pt>
                <c:pt idx="313">
                  <c:v>0.68257507002416162</c:v>
                </c:pt>
                <c:pt idx="314">
                  <c:v>0.66706197909667786</c:v>
                </c:pt>
                <c:pt idx="315">
                  <c:v>0.65154888816920353</c:v>
                </c:pt>
                <c:pt idx="316">
                  <c:v>0.63603579724171988</c:v>
                </c:pt>
                <c:pt idx="317">
                  <c:v>0.62052270631424533</c:v>
                </c:pt>
                <c:pt idx="318">
                  <c:v>0.60500961538676168</c:v>
                </c:pt>
                <c:pt idx="319">
                  <c:v>0.58949652445928746</c:v>
                </c:pt>
                <c:pt idx="320">
                  <c:v>0.5739834335318037</c:v>
                </c:pt>
                <c:pt idx="321">
                  <c:v>0.55847034260432005</c:v>
                </c:pt>
                <c:pt idx="322">
                  <c:v>0.5429572516768455</c:v>
                </c:pt>
                <c:pt idx="323">
                  <c:v>0.52744416074936185</c:v>
                </c:pt>
                <c:pt idx="324">
                  <c:v>0.51193106982188741</c:v>
                </c:pt>
                <c:pt idx="325">
                  <c:v>0.49641797889440387</c:v>
                </c:pt>
                <c:pt idx="326">
                  <c:v>0.48090488796692948</c:v>
                </c:pt>
                <c:pt idx="327">
                  <c:v>0.46539179703944583</c:v>
                </c:pt>
                <c:pt idx="328">
                  <c:v>0.44987870611196218</c:v>
                </c:pt>
                <c:pt idx="329">
                  <c:v>0.43436561518448769</c:v>
                </c:pt>
                <c:pt idx="330">
                  <c:v>0.41885252425700409</c:v>
                </c:pt>
                <c:pt idx="331">
                  <c:v>0.40333943332952976</c:v>
                </c:pt>
                <c:pt idx="332">
                  <c:v>0.387826342402046</c:v>
                </c:pt>
                <c:pt idx="333">
                  <c:v>0.37231325147457173</c:v>
                </c:pt>
                <c:pt idx="334">
                  <c:v>0.35680016054708807</c:v>
                </c:pt>
                <c:pt idx="335">
                  <c:v>0.34128706961960426</c:v>
                </c:pt>
                <c:pt idx="336">
                  <c:v>0.32577397869212998</c:v>
                </c:pt>
                <c:pt idx="337">
                  <c:v>0.31026088776464633</c:v>
                </c:pt>
                <c:pt idx="338">
                  <c:v>0.29474779683717195</c:v>
                </c:pt>
                <c:pt idx="339">
                  <c:v>0.27923470590968824</c:v>
                </c:pt>
                <c:pt idx="340">
                  <c:v>0.26372161498221386</c:v>
                </c:pt>
                <c:pt idx="341">
                  <c:v>0.24820852405473018</c:v>
                </c:pt>
                <c:pt idx="342">
                  <c:v>0.23269543312724653</c:v>
                </c:pt>
                <c:pt idx="343">
                  <c:v>0.21718234219977209</c:v>
                </c:pt>
                <c:pt idx="344">
                  <c:v>0.20166925127228844</c:v>
                </c:pt>
                <c:pt idx="345">
                  <c:v>0.18615616034481405</c:v>
                </c:pt>
                <c:pt idx="346">
                  <c:v>0.17064306941733035</c:v>
                </c:pt>
                <c:pt idx="347">
                  <c:v>0.15512997848985594</c:v>
                </c:pt>
                <c:pt idx="348">
                  <c:v>0.13961688756237225</c:v>
                </c:pt>
                <c:pt idx="349">
                  <c:v>0.12410379663488859</c:v>
                </c:pt>
                <c:pt idx="350">
                  <c:v>0.10859070570741418</c:v>
                </c:pt>
                <c:pt idx="351">
                  <c:v>9.3077614779930512E-2</c:v>
                </c:pt>
                <c:pt idx="352">
                  <c:v>7.7564523852456116E-2</c:v>
                </c:pt>
                <c:pt idx="353">
                  <c:v>6.2051432924972443E-2</c:v>
                </c:pt>
                <c:pt idx="354">
                  <c:v>4.6538341997498039E-2</c:v>
                </c:pt>
                <c:pt idx="355">
                  <c:v>3.102525107001437E-2</c:v>
                </c:pt>
                <c:pt idx="356">
                  <c:v>1.5512160142530701E-2</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numCache>
            </c:numRef>
          </c:val>
          <c:smooth val="0"/>
          <c:extLst xmlns:c16r2="http://schemas.microsoft.com/office/drawing/2015/06/chart">
            <c:ext xmlns:c16="http://schemas.microsoft.com/office/drawing/2014/chart" uri="{C3380CC4-5D6E-409C-BE32-E72D297353CC}">
              <c16:uniqueId val="{00000001-56B5-4617-B16E-ACFDC4DA35A8}"/>
            </c:ext>
          </c:extLst>
        </c:ser>
        <c:dLbls>
          <c:showLegendKey val="0"/>
          <c:showVal val="0"/>
          <c:showCatName val="0"/>
          <c:showSerName val="0"/>
          <c:showPercent val="0"/>
          <c:showBubbleSize val="0"/>
        </c:dLbls>
        <c:marker val="1"/>
        <c:smooth val="0"/>
        <c:axId val="236519808"/>
        <c:axId val="117766400"/>
      </c:lineChart>
      <c:catAx>
        <c:axId val="1177623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Tijd [uur]</a:t>
                </a:r>
              </a:p>
            </c:rich>
          </c:tx>
          <c:overlay val="0"/>
          <c:spPr>
            <a:noFill/>
            <a:ln>
              <a:noFill/>
            </a:ln>
            <a:effectLst/>
          </c:spPr>
        </c:title>
        <c:numFmt formatCode="0,0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17764480"/>
        <c:crosses val="autoZero"/>
        <c:auto val="1"/>
        <c:lblAlgn val="ctr"/>
        <c:lblOffset val="100"/>
        <c:tickMarkSkip val="1"/>
        <c:noMultiLvlLbl val="0"/>
      </c:catAx>
      <c:valAx>
        <c:axId val="117764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Waterstand [m+NAP]</a:t>
                </a:r>
              </a:p>
            </c:rich>
          </c:tx>
          <c:overlay val="0"/>
          <c:spPr>
            <a:noFill/>
            <a:ln>
              <a:noFill/>
            </a:ln>
            <a:effectLst/>
          </c:spPr>
        </c:title>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17762304"/>
        <c:crosses val="autoZero"/>
        <c:crossBetween val="between"/>
      </c:valAx>
      <c:valAx>
        <c:axId val="11776640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Golfhoogte [m]</a:t>
                </a:r>
              </a:p>
            </c:rich>
          </c:tx>
          <c:overlay val="0"/>
          <c:spPr>
            <a:noFill/>
            <a:ln>
              <a:noFill/>
            </a:ln>
            <a:effectLst/>
          </c:spPr>
        </c:title>
        <c:numFmt formatCode="0,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236519808"/>
        <c:crosses val="max"/>
        <c:crossBetween val="between"/>
      </c:valAx>
      <c:catAx>
        <c:axId val="236519808"/>
        <c:scaling>
          <c:orientation val="minMax"/>
        </c:scaling>
        <c:delete val="1"/>
        <c:axPos val="b"/>
        <c:numFmt formatCode="0,000" sourceLinked="1"/>
        <c:majorTickMark val="out"/>
        <c:minorTickMark val="none"/>
        <c:tickLblPos val="nextTo"/>
        <c:crossAx val="11776640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Cumulatief ingestroomd</a:t>
            </a:r>
            <a:r>
              <a:rPr lang="nl-NL" baseline="0"/>
              <a:t> volume</a:t>
            </a:r>
            <a:endParaRPr lang="nl-NL"/>
          </a:p>
        </c:rich>
      </c:tx>
      <c:overlay val="0"/>
      <c:spPr>
        <a:noFill/>
        <a:ln>
          <a:noFill/>
        </a:ln>
        <a:effectLst/>
      </c:spPr>
    </c:title>
    <c:autoTitleDeleted val="0"/>
    <c:plotArea>
      <c:layout>
        <c:manualLayout>
          <c:layoutTarget val="inner"/>
          <c:xMode val="edge"/>
          <c:yMode val="edge"/>
          <c:x val="0.27063969944933353"/>
          <c:y val="0.17171296296296298"/>
          <c:w val="0.69668056198857498"/>
          <c:h val="0.49158136482939635"/>
        </c:manualLayout>
      </c:layout>
      <c:lineChart>
        <c:grouping val="standard"/>
        <c:varyColors val="0"/>
        <c:ser>
          <c:idx val="0"/>
          <c:order val="0"/>
          <c:tx>
            <c:strRef>
              <c:f>'Hollandse en zeeuwse kust'!$J$17</c:f>
              <c:strCache>
                <c:ptCount val="1"/>
                <c:pt idx="0">
                  <c:v>Vin cum [m3]</c:v>
                </c:pt>
              </c:strCache>
            </c:strRef>
          </c:tx>
          <c:spPr>
            <a:ln w="28575" cap="rnd">
              <a:solidFill>
                <a:schemeClr val="accent1"/>
              </a:solidFill>
              <a:round/>
            </a:ln>
            <a:effectLst/>
          </c:spPr>
          <c:marker>
            <c:symbol val="none"/>
          </c:marker>
          <c:cat>
            <c:numRef>
              <c:f>'Hollandse en zeeuwse kust'!$A$18:$A$594</c:f>
              <c:numCache>
                <c:formatCode>0,000</c:formatCode>
                <c:ptCount val="577"/>
                <c:pt idx="0">
                  <c:v>-40.000000000002103</c:v>
                </c:pt>
                <c:pt idx="1">
                  <c:v>-39.833333333335403</c:v>
                </c:pt>
                <c:pt idx="2">
                  <c:v>-39.666666666668803</c:v>
                </c:pt>
                <c:pt idx="3">
                  <c:v>-39.500000000002103</c:v>
                </c:pt>
                <c:pt idx="4">
                  <c:v>-39.333333333335503</c:v>
                </c:pt>
                <c:pt idx="5">
                  <c:v>-39.166666666668803</c:v>
                </c:pt>
                <c:pt idx="6">
                  <c:v>-39.000000000002203</c:v>
                </c:pt>
                <c:pt idx="7">
                  <c:v>-38.833333333335503</c:v>
                </c:pt>
                <c:pt idx="8">
                  <c:v>-38.666666666668803</c:v>
                </c:pt>
                <c:pt idx="9">
                  <c:v>-38.500000000002203</c:v>
                </c:pt>
                <c:pt idx="10">
                  <c:v>-38.333333333335503</c:v>
                </c:pt>
                <c:pt idx="11">
                  <c:v>-38.166666666668903</c:v>
                </c:pt>
                <c:pt idx="12">
                  <c:v>-38.000000000002203</c:v>
                </c:pt>
                <c:pt idx="13">
                  <c:v>-37.833333333335602</c:v>
                </c:pt>
                <c:pt idx="14">
                  <c:v>-37.666666666668903</c:v>
                </c:pt>
                <c:pt idx="15">
                  <c:v>-37.500000000002203</c:v>
                </c:pt>
                <c:pt idx="16">
                  <c:v>-37.333333333335602</c:v>
                </c:pt>
                <c:pt idx="17">
                  <c:v>-37.166666666668903</c:v>
                </c:pt>
                <c:pt idx="18">
                  <c:v>-37.000000000002302</c:v>
                </c:pt>
                <c:pt idx="19">
                  <c:v>-36.833333333335602</c:v>
                </c:pt>
                <c:pt idx="20">
                  <c:v>-36.666666666669002</c:v>
                </c:pt>
                <c:pt idx="21">
                  <c:v>-36.500000000002302</c:v>
                </c:pt>
                <c:pt idx="22">
                  <c:v>-36.333333333335602</c:v>
                </c:pt>
                <c:pt idx="23">
                  <c:v>-36.166666666669002</c:v>
                </c:pt>
                <c:pt idx="24">
                  <c:v>-36.000000000002302</c:v>
                </c:pt>
                <c:pt idx="25">
                  <c:v>-35.833333333335702</c:v>
                </c:pt>
                <c:pt idx="26">
                  <c:v>-35.666666666669002</c:v>
                </c:pt>
                <c:pt idx="27">
                  <c:v>-35.500000000002402</c:v>
                </c:pt>
                <c:pt idx="28">
                  <c:v>-35.333333333335702</c:v>
                </c:pt>
                <c:pt idx="29">
                  <c:v>-35.166666666669002</c:v>
                </c:pt>
                <c:pt idx="30">
                  <c:v>-35.000000000002402</c:v>
                </c:pt>
                <c:pt idx="31">
                  <c:v>-34.833333333335702</c:v>
                </c:pt>
                <c:pt idx="32">
                  <c:v>-34.666666666669101</c:v>
                </c:pt>
                <c:pt idx="33">
                  <c:v>-34.500000000002402</c:v>
                </c:pt>
                <c:pt idx="34">
                  <c:v>-34.333333333335801</c:v>
                </c:pt>
                <c:pt idx="35">
                  <c:v>-34.166666666669101</c:v>
                </c:pt>
                <c:pt idx="36">
                  <c:v>-34.000000000002402</c:v>
                </c:pt>
                <c:pt idx="37">
                  <c:v>-33.833333333335801</c:v>
                </c:pt>
                <c:pt idx="38">
                  <c:v>-33.666666666669101</c:v>
                </c:pt>
                <c:pt idx="39">
                  <c:v>-33.500000000002501</c:v>
                </c:pt>
                <c:pt idx="40">
                  <c:v>-33.333333333335801</c:v>
                </c:pt>
                <c:pt idx="41">
                  <c:v>-33.166666666669201</c:v>
                </c:pt>
                <c:pt idx="42">
                  <c:v>-33.000000000002501</c:v>
                </c:pt>
                <c:pt idx="43">
                  <c:v>-32.833333333335801</c:v>
                </c:pt>
                <c:pt idx="44">
                  <c:v>-32.666666666669201</c:v>
                </c:pt>
                <c:pt idx="45">
                  <c:v>-32.500000000002501</c:v>
                </c:pt>
                <c:pt idx="46">
                  <c:v>-32.333333333335901</c:v>
                </c:pt>
                <c:pt idx="47">
                  <c:v>-32.166666666669201</c:v>
                </c:pt>
                <c:pt idx="48">
                  <c:v>-32.000000000002601</c:v>
                </c:pt>
                <c:pt idx="49">
                  <c:v>-31.833333333335901</c:v>
                </c:pt>
                <c:pt idx="50">
                  <c:v>-31.666666666669201</c:v>
                </c:pt>
                <c:pt idx="51">
                  <c:v>-31.500000000002601</c:v>
                </c:pt>
                <c:pt idx="52">
                  <c:v>-31.333333333335901</c:v>
                </c:pt>
                <c:pt idx="53">
                  <c:v>-31.1666666666693</c:v>
                </c:pt>
                <c:pt idx="54">
                  <c:v>-31.000000000002601</c:v>
                </c:pt>
                <c:pt idx="55">
                  <c:v>-30.833333333336</c:v>
                </c:pt>
                <c:pt idx="56">
                  <c:v>-30.6666666666693</c:v>
                </c:pt>
                <c:pt idx="57">
                  <c:v>-30.500000000002601</c:v>
                </c:pt>
                <c:pt idx="58">
                  <c:v>-30.333333333336</c:v>
                </c:pt>
                <c:pt idx="59">
                  <c:v>-30.1666666666693</c:v>
                </c:pt>
                <c:pt idx="60">
                  <c:v>-30.0000000000027</c:v>
                </c:pt>
                <c:pt idx="61">
                  <c:v>-29.833333333336</c:v>
                </c:pt>
                <c:pt idx="62">
                  <c:v>-29.6666666666694</c:v>
                </c:pt>
                <c:pt idx="63">
                  <c:v>-29.5000000000027</c:v>
                </c:pt>
                <c:pt idx="64">
                  <c:v>-29.333333333336</c:v>
                </c:pt>
                <c:pt idx="65">
                  <c:v>-29.1666666666694</c:v>
                </c:pt>
                <c:pt idx="66">
                  <c:v>-29.0000000000027</c:v>
                </c:pt>
                <c:pt idx="67">
                  <c:v>-28.8333333333361</c:v>
                </c:pt>
                <c:pt idx="68">
                  <c:v>-28.6666666666694</c:v>
                </c:pt>
                <c:pt idx="69">
                  <c:v>-28.5000000000028</c:v>
                </c:pt>
                <c:pt idx="70">
                  <c:v>-28.3333333333361</c:v>
                </c:pt>
                <c:pt idx="71">
                  <c:v>-28.1666666666694</c:v>
                </c:pt>
                <c:pt idx="72">
                  <c:v>-28.0000000000028</c:v>
                </c:pt>
                <c:pt idx="73">
                  <c:v>-27.8333333333361</c:v>
                </c:pt>
                <c:pt idx="74">
                  <c:v>-27.666666666669499</c:v>
                </c:pt>
                <c:pt idx="75">
                  <c:v>-27.5000000000028</c:v>
                </c:pt>
                <c:pt idx="76">
                  <c:v>-27.333333333336199</c:v>
                </c:pt>
                <c:pt idx="77">
                  <c:v>-27.166666666669499</c:v>
                </c:pt>
                <c:pt idx="78">
                  <c:v>-27.0000000000028</c:v>
                </c:pt>
                <c:pt idx="79">
                  <c:v>-26.833333333336199</c:v>
                </c:pt>
                <c:pt idx="80">
                  <c:v>-26.666666666669499</c:v>
                </c:pt>
                <c:pt idx="81">
                  <c:v>-26.500000000002899</c:v>
                </c:pt>
                <c:pt idx="82">
                  <c:v>-26.333333333336199</c:v>
                </c:pt>
                <c:pt idx="83">
                  <c:v>-26.166666666669599</c:v>
                </c:pt>
                <c:pt idx="84">
                  <c:v>-26.000000000002899</c:v>
                </c:pt>
                <c:pt idx="85">
                  <c:v>-25.833333333336199</c:v>
                </c:pt>
                <c:pt idx="86">
                  <c:v>-25.666666666669599</c:v>
                </c:pt>
                <c:pt idx="87">
                  <c:v>-25.500000000002899</c:v>
                </c:pt>
                <c:pt idx="88">
                  <c:v>-25.333333333336299</c:v>
                </c:pt>
                <c:pt idx="89">
                  <c:v>-25.166666666669599</c:v>
                </c:pt>
                <c:pt idx="90">
                  <c:v>-25.000000000002998</c:v>
                </c:pt>
                <c:pt idx="91">
                  <c:v>-24.833333333336299</c:v>
                </c:pt>
                <c:pt idx="92">
                  <c:v>-24.666666666669599</c:v>
                </c:pt>
                <c:pt idx="93">
                  <c:v>-24.500000000002998</c:v>
                </c:pt>
                <c:pt idx="94">
                  <c:v>-24.333333333336299</c:v>
                </c:pt>
                <c:pt idx="95">
                  <c:v>-24.166666666669698</c:v>
                </c:pt>
                <c:pt idx="96">
                  <c:v>-24.000000000002998</c:v>
                </c:pt>
                <c:pt idx="97">
                  <c:v>-23.833333333336402</c:v>
                </c:pt>
                <c:pt idx="98">
                  <c:v>-23.666666666669698</c:v>
                </c:pt>
                <c:pt idx="99">
                  <c:v>-23.500000000002998</c:v>
                </c:pt>
                <c:pt idx="100">
                  <c:v>-23.333333333336402</c:v>
                </c:pt>
                <c:pt idx="101">
                  <c:v>-23.166666666669698</c:v>
                </c:pt>
                <c:pt idx="102">
                  <c:v>-23.000000000003102</c:v>
                </c:pt>
                <c:pt idx="103">
                  <c:v>-22.833333333336402</c:v>
                </c:pt>
                <c:pt idx="104">
                  <c:v>-22.666666666669801</c:v>
                </c:pt>
                <c:pt idx="105">
                  <c:v>-22.500000000003102</c:v>
                </c:pt>
                <c:pt idx="106">
                  <c:v>-22.333333333336402</c:v>
                </c:pt>
                <c:pt idx="107">
                  <c:v>-22.166666666669801</c:v>
                </c:pt>
                <c:pt idx="108">
                  <c:v>-22.000000000003102</c:v>
                </c:pt>
                <c:pt idx="109">
                  <c:v>-21.833333333336501</c:v>
                </c:pt>
                <c:pt idx="110">
                  <c:v>-21.666666666669801</c:v>
                </c:pt>
                <c:pt idx="111">
                  <c:v>-21.500000000003201</c:v>
                </c:pt>
                <c:pt idx="112">
                  <c:v>-21.333333333336501</c:v>
                </c:pt>
                <c:pt idx="113">
                  <c:v>-21.166666666669801</c:v>
                </c:pt>
                <c:pt idx="114">
                  <c:v>-21.000000000003201</c:v>
                </c:pt>
                <c:pt idx="115">
                  <c:v>-20.833333333336501</c:v>
                </c:pt>
                <c:pt idx="116">
                  <c:v>-20.666666666669901</c:v>
                </c:pt>
                <c:pt idx="117">
                  <c:v>-20.500000000003201</c:v>
                </c:pt>
                <c:pt idx="118">
                  <c:v>-20.333333333336601</c:v>
                </c:pt>
                <c:pt idx="119">
                  <c:v>-20.166666666669901</c:v>
                </c:pt>
                <c:pt idx="120">
                  <c:v>-20.000000000003201</c:v>
                </c:pt>
                <c:pt idx="121">
                  <c:v>-19.833333333336601</c:v>
                </c:pt>
                <c:pt idx="122">
                  <c:v>-19.666666666669901</c:v>
                </c:pt>
                <c:pt idx="123">
                  <c:v>-19.5000000000033</c:v>
                </c:pt>
                <c:pt idx="124">
                  <c:v>-19.333333333336601</c:v>
                </c:pt>
                <c:pt idx="125">
                  <c:v>-19.16666666667</c:v>
                </c:pt>
                <c:pt idx="126">
                  <c:v>-19.0000000000033</c:v>
                </c:pt>
                <c:pt idx="127">
                  <c:v>-18.833333333336601</c:v>
                </c:pt>
                <c:pt idx="128">
                  <c:v>-18.66666666667</c:v>
                </c:pt>
                <c:pt idx="129">
                  <c:v>-18.5000000000033</c:v>
                </c:pt>
                <c:pt idx="130">
                  <c:v>-18.3333333333367</c:v>
                </c:pt>
                <c:pt idx="131">
                  <c:v>-18.16666666667</c:v>
                </c:pt>
                <c:pt idx="132">
                  <c:v>-18.0000000000034</c:v>
                </c:pt>
                <c:pt idx="133">
                  <c:v>-17.8333333333367</c:v>
                </c:pt>
                <c:pt idx="134">
                  <c:v>-17.66666666667</c:v>
                </c:pt>
                <c:pt idx="135">
                  <c:v>-17.5000000000034</c:v>
                </c:pt>
                <c:pt idx="136">
                  <c:v>-17.3333333333367</c:v>
                </c:pt>
                <c:pt idx="137">
                  <c:v>-17.1666666666701</c:v>
                </c:pt>
                <c:pt idx="138">
                  <c:v>-17.0000000000034</c:v>
                </c:pt>
                <c:pt idx="139">
                  <c:v>-16.8333333333368</c:v>
                </c:pt>
                <c:pt idx="140">
                  <c:v>-16.6666666666701</c:v>
                </c:pt>
                <c:pt idx="141">
                  <c:v>-16.5000000000034</c:v>
                </c:pt>
                <c:pt idx="142">
                  <c:v>-16.3333333333368</c:v>
                </c:pt>
                <c:pt idx="143">
                  <c:v>-16.1666666666701</c:v>
                </c:pt>
                <c:pt idx="144">
                  <c:v>-16.000000000003499</c:v>
                </c:pt>
                <c:pt idx="145">
                  <c:v>-15.8333333333368</c:v>
                </c:pt>
                <c:pt idx="146">
                  <c:v>-15.666666666670199</c:v>
                </c:pt>
                <c:pt idx="147">
                  <c:v>-15.500000000003499</c:v>
                </c:pt>
                <c:pt idx="148">
                  <c:v>-15.3333333333368</c:v>
                </c:pt>
                <c:pt idx="149">
                  <c:v>-15.166666666670199</c:v>
                </c:pt>
                <c:pt idx="150">
                  <c:v>-15.000000000003499</c:v>
                </c:pt>
                <c:pt idx="151">
                  <c:v>-14.833333333336901</c:v>
                </c:pt>
                <c:pt idx="152">
                  <c:v>-14.666666666670199</c:v>
                </c:pt>
                <c:pt idx="153">
                  <c:v>-14.500000000003601</c:v>
                </c:pt>
                <c:pt idx="154">
                  <c:v>-14.333333333336901</c:v>
                </c:pt>
                <c:pt idx="155">
                  <c:v>-14.166666666670199</c:v>
                </c:pt>
                <c:pt idx="156">
                  <c:v>-14.000000000003601</c:v>
                </c:pt>
                <c:pt idx="157">
                  <c:v>-13.833333333336901</c:v>
                </c:pt>
                <c:pt idx="158">
                  <c:v>-13.666666666670301</c:v>
                </c:pt>
                <c:pt idx="159">
                  <c:v>-13.500000000003601</c:v>
                </c:pt>
                <c:pt idx="160">
                  <c:v>-13.333333333337</c:v>
                </c:pt>
                <c:pt idx="161">
                  <c:v>-13.166666666670301</c:v>
                </c:pt>
                <c:pt idx="162">
                  <c:v>-13.000000000003601</c:v>
                </c:pt>
                <c:pt idx="163">
                  <c:v>-12.833333333337</c:v>
                </c:pt>
                <c:pt idx="164">
                  <c:v>-12.666666666670301</c:v>
                </c:pt>
                <c:pt idx="165">
                  <c:v>-12.5000000000037</c:v>
                </c:pt>
                <c:pt idx="166">
                  <c:v>-12.333333333337</c:v>
                </c:pt>
                <c:pt idx="167">
                  <c:v>-12.1666666666704</c:v>
                </c:pt>
                <c:pt idx="168">
                  <c:v>-12.0000000000037</c:v>
                </c:pt>
                <c:pt idx="169">
                  <c:v>-11.833333333337</c:v>
                </c:pt>
                <c:pt idx="170">
                  <c:v>-11.6666666666704</c:v>
                </c:pt>
                <c:pt idx="171">
                  <c:v>-11.5000000000037</c:v>
                </c:pt>
                <c:pt idx="172">
                  <c:v>-11.3333333333371</c:v>
                </c:pt>
                <c:pt idx="173">
                  <c:v>-11.1666666666704</c:v>
                </c:pt>
                <c:pt idx="174">
                  <c:v>-11.0000000000038</c:v>
                </c:pt>
                <c:pt idx="175">
                  <c:v>-10.8333333333371</c:v>
                </c:pt>
                <c:pt idx="176">
                  <c:v>-10.6666666666704</c:v>
                </c:pt>
                <c:pt idx="177">
                  <c:v>-10.5000000000038</c:v>
                </c:pt>
                <c:pt idx="178">
                  <c:v>-10.3333333333371</c:v>
                </c:pt>
                <c:pt idx="179">
                  <c:v>-10.166666666670499</c:v>
                </c:pt>
                <c:pt idx="180">
                  <c:v>-10.0000000000038</c:v>
                </c:pt>
                <c:pt idx="181">
                  <c:v>-9.8333333333371904</c:v>
                </c:pt>
                <c:pt idx="182">
                  <c:v>-9.6666666666704906</c:v>
                </c:pt>
                <c:pt idx="183">
                  <c:v>-9.5000000000037907</c:v>
                </c:pt>
                <c:pt idx="184">
                  <c:v>-9.3333333333371904</c:v>
                </c:pt>
                <c:pt idx="185">
                  <c:v>-9.1666666666704906</c:v>
                </c:pt>
                <c:pt idx="186">
                  <c:v>-9.0000000000038902</c:v>
                </c:pt>
                <c:pt idx="187">
                  <c:v>-8.8333333333371904</c:v>
                </c:pt>
                <c:pt idx="188">
                  <c:v>-8.66666666667059</c:v>
                </c:pt>
                <c:pt idx="189">
                  <c:v>-8.5000000000038902</c:v>
                </c:pt>
                <c:pt idx="190">
                  <c:v>-8.3333333333371904</c:v>
                </c:pt>
                <c:pt idx="191">
                  <c:v>-8.16666666667059</c:v>
                </c:pt>
                <c:pt idx="192">
                  <c:v>-8.0000000000038902</c:v>
                </c:pt>
                <c:pt idx="193">
                  <c:v>-7.8333333333372899</c:v>
                </c:pt>
                <c:pt idx="194">
                  <c:v>-7.66666666667059</c:v>
                </c:pt>
                <c:pt idx="195">
                  <c:v>-7.5000000000039897</c:v>
                </c:pt>
                <c:pt idx="196">
                  <c:v>-7.3333333333372899</c:v>
                </c:pt>
                <c:pt idx="197">
                  <c:v>-7.16666666667059</c:v>
                </c:pt>
                <c:pt idx="198">
                  <c:v>-7.0000000000039897</c:v>
                </c:pt>
                <c:pt idx="199">
                  <c:v>-6.8333333333372899</c:v>
                </c:pt>
                <c:pt idx="200">
                  <c:v>-6.6666666666706904</c:v>
                </c:pt>
                <c:pt idx="201">
                  <c:v>-6.5000000000039897</c:v>
                </c:pt>
                <c:pt idx="202">
                  <c:v>-6.3333333333373902</c:v>
                </c:pt>
                <c:pt idx="203">
                  <c:v>-6.1666666666706904</c:v>
                </c:pt>
                <c:pt idx="204">
                  <c:v>-6.0000000000039897</c:v>
                </c:pt>
                <c:pt idx="205">
                  <c:v>-5.8333333333373902</c:v>
                </c:pt>
                <c:pt idx="206">
                  <c:v>-5.6666666666706904</c:v>
                </c:pt>
                <c:pt idx="207">
                  <c:v>-5.5000000000041096</c:v>
                </c:pt>
                <c:pt idx="208">
                  <c:v>-5.3333333333373902</c:v>
                </c:pt>
                <c:pt idx="209">
                  <c:v>-5.1666666666706904</c:v>
                </c:pt>
                <c:pt idx="210">
                  <c:v>-5.0000000000041096</c:v>
                </c:pt>
                <c:pt idx="211">
                  <c:v>-4.8333333333373902</c:v>
                </c:pt>
                <c:pt idx="212">
                  <c:v>-4.6666666666708103</c:v>
                </c:pt>
                <c:pt idx="213">
                  <c:v>-4.5000000000041096</c:v>
                </c:pt>
                <c:pt idx="214">
                  <c:v>-4.3333333333375101</c:v>
                </c:pt>
                <c:pt idx="215">
                  <c:v>-4.1666666666708103</c:v>
                </c:pt>
                <c:pt idx="216">
                  <c:v>-4.0000000000041096</c:v>
                </c:pt>
                <c:pt idx="217">
                  <c:v>-3.8333333333375101</c:v>
                </c:pt>
                <c:pt idx="218">
                  <c:v>-3.6666666666708099</c:v>
                </c:pt>
                <c:pt idx="219">
                  <c:v>-3.50000000000421</c:v>
                </c:pt>
                <c:pt idx="220">
                  <c:v>-3.3333333333375101</c:v>
                </c:pt>
                <c:pt idx="221">
                  <c:v>-3.1666666666709098</c:v>
                </c:pt>
                <c:pt idx="222">
                  <c:v>-3.00000000000421</c:v>
                </c:pt>
                <c:pt idx="223">
                  <c:v>-2.8333333333375101</c:v>
                </c:pt>
                <c:pt idx="224">
                  <c:v>-2.6666666666709098</c:v>
                </c:pt>
                <c:pt idx="225">
                  <c:v>-2.5</c:v>
                </c:pt>
                <c:pt idx="226">
                  <c:v>-2.3333333333376101</c:v>
                </c:pt>
                <c:pt idx="227">
                  <c:v>-2.1666666666709098</c:v>
                </c:pt>
                <c:pt idx="228">
                  <c:v>-2.0000000000043099</c:v>
                </c:pt>
                <c:pt idx="229">
                  <c:v>-1.8333333333376101</c:v>
                </c:pt>
                <c:pt idx="230">
                  <c:v>-1.66666666667091</c:v>
                </c:pt>
                <c:pt idx="231">
                  <c:v>-1.5000000000043101</c:v>
                </c:pt>
                <c:pt idx="232">
                  <c:v>-1.3333333333376101</c:v>
                </c:pt>
                <c:pt idx="233">
                  <c:v>-1.1666666666710099</c:v>
                </c:pt>
                <c:pt idx="234">
                  <c:v>-1.0000000000043101</c:v>
                </c:pt>
                <c:pt idx="235">
                  <c:v>-0.83333333333770598</c:v>
                </c:pt>
                <c:pt idx="236">
                  <c:v>-0.66666666667100605</c:v>
                </c:pt>
                <c:pt idx="237">
                  <c:v>-0.500000000004306</c:v>
                </c:pt>
                <c:pt idx="238">
                  <c:v>-0.33333333333770598</c:v>
                </c:pt>
                <c:pt idx="239">
                  <c:v>-0.16666666667100599</c:v>
                </c:pt>
                <c:pt idx="240">
                  <c:v>-4.4053649617126195E-12</c:v>
                </c:pt>
                <c:pt idx="241">
                  <c:v>0.16666666666229399</c:v>
                </c:pt>
                <c:pt idx="242">
                  <c:v>0.33333333332889498</c:v>
                </c:pt>
                <c:pt idx="243">
                  <c:v>0.49999999999559502</c:v>
                </c:pt>
                <c:pt idx="244">
                  <c:v>0.66666666666229402</c:v>
                </c:pt>
                <c:pt idx="245">
                  <c:v>0.83333333332889503</c:v>
                </c:pt>
                <c:pt idx="246">
                  <c:v>0.99999999999559497</c:v>
                </c:pt>
                <c:pt idx="247">
                  <c:v>1.1666666666621901</c:v>
                </c:pt>
                <c:pt idx="248">
                  <c:v>1.3333333333288899</c:v>
                </c:pt>
                <c:pt idx="249">
                  <c:v>1.4999999999955</c:v>
                </c:pt>
                <c:pt idx="250">
                  <c:v>1.6666666666621901</c:v>
                </c:pt>
                <c:pt idx="251">
                  <c:v>1.8333333333288899</c:v>
                </c:pt>
                <c:pt idx="252">
                  <c:v>1.9999999999955</c:v>
                </c:pt>
                <c:pt idx="253">
                  <c:v>2.1666666666621999</c:v>
                </c:pt>
                <c:pt idx="254">
                  <c:v>2.3333333333288002</c:v>
                </c:pt>
                <c:pt idx="255">
                  <c:v>2.4999999999955</c:v>
                </c:pt>
                <c:pt idx="256">
                  <c:v>2.6666666666620999</c:v>
                </c:pt>
                <c:pt idx="257">
                  <c:v>2.8333333333288002</c:v>
                </c:pt>
                <c:pt idx="258">
                  <c:v>2.9999999999955</c:v>
                </c:pt>
                <c:pt idx="259">
                  <c:v>3.1666666666620999</c:v>
                </c:pt>
                <c:pt idx="260">
                  <c:v>3.3333333333288002</c:v>
                </c:pt>
                <c:pt idx="261">
                  <c:v>3.4999999999954001</c:v>
                </c:pt>
                <c:pt idx="262">
                  <c:v>3.6666666666620999</c:v>
                </c:pt>
                <c:pt idx="263">
                  <c:v>3.8333333333286999</c:v>
                </c:pt>
                <c:pt idx="264">
                  <c:v>3.9999999999954001</c:v>
                </c:pt>
                <c:pt idx="265">
                  <c:v>4.1666666666620999</c:v>
                </c:pt>
                <c:pt idx="266">
                  <c:v>4.3333333333287003</c:v>
                </c:pt>
                <c:pt idx="267">
                  <c:v>4.4999999999954001</c:v>
                </c:pt>
                <c:pt idx="268">
                  <c:v>4.6666666666619996</c:v>
                </c:pt>
                <c:pt idx="269">
                  <c:v>4.8333333333287003</c:v>
                </c:pt>
                <c:pt idx="270">
                  <c:v>4.9999999999952998</c:v>
                </c:pt>
                <c:pt idx="271">
                  <c:v>5.1666666666619996</c:v>
                </c:pt>
                <c:pt idx="272">
                  <c:v>5.3333333333287003</c:v>
                </c:pt>
                <c:pt idx="273">
                  <c:v>5.4999999999952998</c:v>
                </c:pt>
                <c:pt idx="274">
                  <c:v>5.6666666666619996</c:v>
                </c:pt>
                <c:pt idx="275">
                  <c:v>5.8333333333285999</c:v>
                </c:pt>
                <c:pt idx="276">
                  <c:v>5.9999999999952998</c:v>
                </c:pt>
                <c:pt idx="277">
                  <c:v>6.1666666666619001</c:v>
                </c:pt>
                <c:pt idx="278">
                  <c:v>6.3333333333285999</c:v>
                </c:pt>
                <c:pt idx="279">
                  <c:v>6.4999999999952998</c:v>
                </c:pt>
                <c:pt idx="280">
                  <c:v>6.6666666666619001</c:v>
                </c:pt>
                <c:pt idx="281">
                  <c:v>6.8333333333285999</c:v>
                </c:pt>
                <c:pt idx="282">
                  <c:v>6.9999999999952003</c:v>
                </c:pt>
                <c:pt idx="283">
                  <c:v>7.1666666666619001</c:v>
                </c:pt>
                <c:pt idx="284">
                  <c:v>7.3333333333284996</c:v>
                </c:pt>
                <c:pt idx="285">
                  <c:v>7.4999999999952003</c:v>
                </c:pt>
                <c:pt idx="286">
                  <c:v>7.6666666666619001</c:v>
                </c:pt>
                <c:pt idx="287">
                  <c:v>7.8333333333284996</c:v>
                </c:pt>
                <c:pt idx="288">
                  <c:v>7.9999999999952003</c:v>
                </c:pt>
                <c:pt idx="289">
                  <c:v>8.1666666666618006</c:v>
                </c:pt>
                <c:pt idx="290">
                  <c:v>8.3333333333285005</c:v>
                </c:pt>
                <c:pt idx="291">
                  <c:v>8.4999999999951008</c:v>
                </c:pt>
                <c:pt idx="292">
                  <c:v>8.6666666666618006</c:v>
                </c:pt>
                <c:pt idx="293">
                  <c:v>8.8333333333285005</c:v>
                </c:pt>
                <c:pt idx="294">
                  <c:v>8.9999999999951008</c:v>
                </c:pt>
                <c:pt idx="295">
                  <c:v>9.1666666666618006</c:v>
                </c:pt>
                <c:pt idx="296">
                  <c:v>9.3333333333283992</c:v>
                </c:pt>
                <c:pt idx="297">
                  <c:v>9.4999999999951008</c:v>
                </c:pt>
                <c:pt idx="298">
                  <c:v>9.6666666666616994</c:v>
                </c:pt>
                <c:pt idx="299">
                  <c:v>9.8333333333283992</c:v>
                </c:pt>
                <c:pt idx="300">
                  <c:v>9.9999999999951008</c:v>
                </c:pt>
                <c:pt idx="301">
                  <c:v>10.166666666661699</c:v>
                </c:pt>
                <c:pt idx="302">
                  <c:v>10.333333333328399</c:v>
                </c:pt>
                <c:pt idx="303">
                  <c:v>10.499999999995</c:v>
                </c:pt>
                <c:pt idx="304">
                  <c:v>10.666666666661699</c:v>
                </c:pt>
                <c:pt idx="305">
                  <c:v>10.8333333333283</c:v>
                </c:pt>
                <c:pt idx="306">
                  <c:v>10.999999999995</c:v>
                </c:pt>
                <c:pt idx="307">
                  <c:v>11.166666666661699</c:v>
                </c:pt>
                <c:pt idx="308">
                  <c:v>11.3333333333283</c:v>
                </c:pt>
                <c:pt idx="309">
                  <c:v>11.499999999995</c:v>
                </c:pt>
                <c:pt idx="310">
                  <c:v>11.6666666666616</c:v>
                </c:pt>
                <c:pt idx="311">
                  <c:v>11.8333333333283</c:v>
                </c:pt>
                <c:pt idx="312">
                  <c:v>11.9999999999949</c:v>
                </c:pt>
                <c:pt idx="313">
                  <c:v>12.1666666666616</c:v>
                </c:pt>
                <c:pt idx="314">
                  <c:v>12.3333333333283</c:v>
                </c:pt>
                <c:pt idx="315">
                  <c:v>12.4999999999949</c:v>
                </c:pt>
                <c:pt idx="316">
                  <c:v>12.6666666666616</c:v>
                </c:pt>
                <c:pt idx="317">
                  <c:v>12.8333333333282</c:v>
                </c:pt>
                <c:pt idx="318">
                  <c:v>12.9999999999949</c:v>
                </c:pt>
                <c:pt idx="319">
                  <c:v>13.1666666666615</c:v>
                </c:pt>
                <c:pt idx="320">
                  <c:v>13.3333333333282</c:v>
                </c:pt>
                <c:pt idx="321">
                  <c:v>13.4999999999949</c:v>
                </c:pt>
                <c:pt idx="322">
                  <c:v>13.6666666666615</c:v>
                </c:pt>
                <c:pt idx="323">
                  <c:v>13.8333333333282</c:v>
                </c:pt>
                <c:pt idx="324">
                  <c:v>13.999999999994801</c:v>
                </c:pt>
                <c:pt idx="325">
                  <c:v>14.1666666666615</c:v>
                </c:pt>
                <c:pt idx="326">
                  <c:v>14.333333333328101</c:v>
                </c:pt>
                <c:pt idx="327">
                  <c:v>14.499999999994801</c:v>
                </c:pt>
                <c:pt idx="328">
                  <c:v>14.6666666666615</c:v>
                </c:pt>
                <c:pt idx="329">
                  <c:v>14.833333333328101</c:v>
                </c:pt>
                <c:pt idx="330">
                  <c:v>14.999999999994801</c:v>
                </c:pt>
                <c:pt idx="331">
                  <c:v>15.166666666661399</c:v>
                </c:pt>
                <c:pt idx="332">
                  <c:v>15.333333333328101</c:v>
                </c:pt>
                <c:pt idx="333">
                  <c:v>15.499999999994699</c:v>
                </c:pt>
                <c:pt idx="334">
                  <c:v>15.666666666661399</c:v>
                </c:pt>
                <c:pt idx="335">
                  <c:v>15.833333333328101</c:v>
                </c:pt>
                <c:pt idx="336">
                  <c:v>15.999999999994699</c:v>
                </c:pt>
                <c:pt idx="337">
                  <c:v>16.166666666661399</c:v>
                </c:pt>
                <c:pt idx="338">
                  <c:v>16.333333333328</c:v>
                </c:pt>
                <c:pt idx="339">
                  <c:v>16.499999999994699</c:v>
                </c:pt>
                <c:pt idx="340">
                  <c:v>16.6666666666613</c:v>
                </c:pt>
                <c:pt idx="341">
                  <c:v>16.833333333328</c:v>
                </c:pt>
                <c:pt idx="342">
                  <c:v>16.999999999994699</c:v>
                </c:pt>
                <c:pt idx="343">
                  <c:v>17.1666666666613</c:v>
                </c:pt>
                <c:pt idx="344">
                  <c:v>17.333333333328</c:v>
                </c:pt>
                <c:pt idx="345">
                  <c:v>17.4999999999946</c:v>
                </c:pt>
                <c:pt idx="346">
                  <c:v>17.6666666666613</c:v>
                </c:pt>
                <c:pt idx="347">
                  <c:v>17.8333333333279</c:v>
                </c:pt>
                <c:pt idx="348">
                  <c:v>17.9999999999946</c:v>
                </c:pt>
                <c:pt idx="349">
                  <c:v>18.1666666666613</c:v>
                </c:pt>
                <c:pt idx="350">
                  <c:v>18.3333333333279</c:v>
                </c:pt>
                <c:pt idx="351">
                  <c:v>18.4999999999946</c:v>
                </c:pt>
                <c:pt idx="352">
                  <c:v>18.6666666666612</c:v>
                </c:pt>
                <c:pt idx="353">
                  <c:v>18.8333333333279</c:v>
                </c:pt>
                <c:pt idx="354">
                  <c:v>18.9999999999945</c:v>
                </c:pt>
                <c:pt idx="355">
                  <c:v>19.1666666666612</c:v>
                </c:pt>
                <c:pt idx="356">
                  <c:v>19.3333333333279</c:v>
                </c:pt>
                <c:pt idx="357">
                  <c:v>19.4999999999945</c:v>
                </c:pt>
                <c:pt idx="358">
                  <c:v>19.6666666666612</c:v>
                </c:pt>
                <c:pt idx="359">
                  <c:v>19.833333333327801</c:v>
                </c:pt>
                <c:pt idx="360">
                  <c:v>19.9999999999945</c:v>
                </c:pt>
                <c:pt idx="361">
                  <c:v>20.166666666661101</c:v>
                </c:pt>
                <c:pt idx="362">
                  <c:v>20.333333333327801</c:v>
                </c:pt>
                <c:pt idx="363">
                  <c:v>20.4999999999945</c:v>
                </c:pt>
                <c:pt idx="364">
                  <c:v>20.666666666661101</c:v>
                </c:pt>
                <c:pt idx="365">
                  <c:v>20.833333333327801</c:v>
                </c:pt>
                <c:pt idx="366">
                  <c:v>20.999999999994401</c:v>
                </c:pt>
                <c:pt idx="367">
                  <c:v>21.166666666661101</c:v>
                </c:pt>
                <c:pt idx="368">
                  <c:v>21.333333333327701</c:v>
                </c:pt>
                <c:pt idx="369">
                  <c:v>21.499999999994401</c:v>
                </c:pt>
                <c:pt idx="370">
                  <c:v>21.666666666661101</c:v>
                </c:pt>
                <c:pt idx="371">
                  <c:v>21.833333333327701</c:v>
                </c:pt>
                <c:pt idx="372">
                  <c:v>21.999999999994401</c:v>
                </c:pt>
                <c:pt idx="373">
                  <c:v>22.166666666661001</c:v>
                </c:pt>
                <c:pt idx="374">
                  <c:v>22.333333333327701</c:v>
                </c:pt>
                <c:pt idx="375">
                  <c:v>22.499999999994301</c:v>
                </c:pt>
                <c:pt idx="376">
                  <c:v>22.666666666661001</c:v>
                </c:pt>
                <c:pt idx="377">
                  <c:v>22.833333333327701</c:v>
                </c:pt>
                <c:pt idx="378">
                  <c:v>22.999999999994301</c:v>
                </c:pt>
                <c:pt idx="379">
                  <c:v>23.166666666661001</c:v>
                </c:pt>
                <c:pt idx="380">
                  <c:v>23.333333333328</c:v>
                </c:pt>
                <c:pt idx="381">
                  <c:v>23.499999999993999</c:v>
                </c:pt>
                <c:pt idx="382">
                  <c:v>23.666666666661001</c:v>
                </c:pt>
                <c:pt idx="383">
                  <c:v>23.833333333328</c:v>
                </c:pt>
                <c:pt idx="384">
                  <c:v>23.999999999993999</c:v>
                </c:pt>
                <c:pt idx="385">
                  <c:v>24.166666666661001</c:v>
                </c:pt>
                <c:pt idx="386">
                  <c:v>24.333333333328</c:v>
                </c:pt>
                <c:pt idx="387">
                  <c:v>24.499999999993999</c:v>
                </c:pt>
                <c:pt idx="388">
                  <c:v>24.666666666661001</c:v>
                </c:pt>
                <c:pt idx="389">
                  <c:v>24.833333333328</c:v>
                </c:pt>
                <c:pt idx="390">
                  <c:v>24.999999999993999</c:v>
                </c:pt>
                <c:pt idx="391">
                  <c:v>25.166666666661001</c:v>
                </c:pt>
                <c:pt idx="392">
                  <c:v>25.333333333328</c:v>
                </c:pt>
                <c:pt idx="393">
                  <c:v>25.499999999993999</c:v>
                </c:pt>
                <c:pt idx="394">
                  <c:v>25.666666666661001</c:v>
                </c:pt>
                <c:pt idx="395">
                  <c:v>25.833333333327001</c:v>
                </c:pt>
                <c:pt idx="396">
                  <c:v>25.999999999993999</c:v>
                </c:pt>
                <c:pt idx="397">
                  <c:v>26.166666666661001</c:v>
                </c:pt>
                <c:pt idx="398">
                  <c:v>26.333333333327001</c:v>
                </c:pt>
                <c:pt idx="399">
                  <c:v>26.499999999993999</c:v>
                </c:pt>
                <c:pt idx="400">
                  <c:v>26.666666666661001</c:v>
                </c:pt>
                <c:pt idx="401">
                  <c:v>26.833333333327001</c:v>
                </c:pt>
                <c:pt idx="402">
                  <c:v>26.999999999993999</c:v>
                </c:pt>
                <c:pt idx="403">
                  <c:v>27.166666666661001</c:v>
                </c:pt>
                <c:pt idx="404">
                  <c:v>27.333333333327001</c:v>
                </c:pt>
                <c:pt idx="405">
                  <c:v>27.499999999993999</c:v>
                </c:pt>
                <c:pt idx="406">
                  <c:v>27.666666666661001</c:v>
                </c:pt>
                <c:pt idx="407">
                  <c:v>27.833333333327001</c:v>
                </c:pt>
                <c:pt idx="408">
                  <c:v>27.999999999993999</c:v>
                </c:pt>
                <c:pt idx="409">
                  <c:v>28.166666666661001</c:v>
                </c:pt>
                <c:pt idx="410">
                  <c:v>28.333333333327001</c:v>
                </c:pt>
                <c:pt idx="411">
                  <c:v>28.499999999993999</c:v>
                </c:pt>
                <c:pt idx="412">
                  <c:v>28.666666666661001</c:v>
                </c:pt>
                <c:pt idx="413">
                  <c:v>28.833333333327001</c:v>
                </c:pt>
                <c:pt idx="414">
                  <c:v>28.999999999993999</c:v>
                </c:pt>
                <c:pt idx="415">
                  <c:v>29.166666666661001</c:v>
                </c:pt>
                <c:pt idx="416">
                  <c:v>29.333333333327001</c:v>
                </c:pt>
                <c:pt idx="417">
                  <c:v>29.499999999993999</c:v>
                </c:pt>
                <c:pt idx="418">
                  <c:v>29.666666666661001</c:v>
                </c:pt>
                <c:pt idx="419">
                  <c:v>29.833333333327001</c:v>
                </c:pt>
                <c:pt idx="420">
                  <c:v>29.999999999993999</c:v>
                </c:pt>
                <c:pt idx="421">
                  <c:v>30.166666666661001</c:v>
                </c:pt>
                <c:pt idx="422">
                  <c:v>30.333333333327001</c:v>
                </c:pt>
                <c:pt idx="423">
                  <c:v>30.499999999993999</c:v>
                </c:pt>
                <c:pt idx="424">
                  <c:v>30.666666666661001</c:v>
                </c:pt>
                <c:pt idx="425">
                  <c:v>30.833333333327001</c:v>
                </c:pt>
                <c:pt idx="426">
                  <c:v>30.999999999993999</c:v>
                </c:pt>
                <c:pt idx="427">
                  <c:v>31.166666666661001</c:v>
                </c:pt>
                <c:pt idx="428">
                  <c:v>31.333333333327001</c:v>
                </c:pt>
                <c:pt idx="429">
                  <c:v>31.499999999993999</c:v>
                </c:pt>
                <c:pt idx="430">
                  <c:v>31.666666666659999</c:v>
                </c:pt>
                <c:pt idx="431">
                  <c:v>31.833333333327001</c:v>
                </c:pt>
                <c:pt idx="432">
                  <c:v>31.999999999993999</c:v>
                </c:pt>
                <c:pt idx="433">
                  <c:v>32.166666666659999</c:v>
                </c:pt>
                <c:pt idx="434">
                  <c:v>32.333333333326998</c:v>
                </c:pt>
                <c:pt idx="435">
                  <c:v>32.499999999994003</c:v>
                </c:pt>
                <c:pt idx="436">
                  <c:v>32.666666666659999</c:v>
                </c:pt>
                <c:pt idx="437">
                  <c:v>32.833333333326998</c:v>
                </c:pt>
                <c:pt idx="438">
                  <c:v>32.999999999994003</c:v>
                </c:pt>
                <c:pt idx="439">
                  <c:v>33.166666666659999</c:v>
                </c:pt>
                <c:pt idx="440">
                  <c:v>33.333333333326998</c:v>
                </c:pt>
                <c:pt idx="441">
                  <c:v>33.499999999994003</c:v>
                </c:pt>
                <c:pt idx="442">
                  <c:v>33.666666666659999</c:v>
                </c:pt>
                <c:pt idx="443">
                  <c:v>33.833333333326998</c:v>
                </c:pt>
                <c:pt idx="444">
                  <c:v>33.999999999994003</c:v>
                </c:pt>
                <c:pt idx="445">
                  <c:v>34.166666666659999</c:v>
                </c:pt>
                <c:pt idx="446">
                  <c:v>34.333333333326998</c:v>
                </c:pt>
                <c:pt idx="447">
                  <c:v>34.499999999994003</c:v>
                </c:pt>
                <c:pt idx="448">
                  <c:v>34.666666666659999</c:v>
                </c:pt>
                <c:pt idx="449">
                  <c:v>34.833333333326998</c:v>
                </c:pt>
                <c:pt idx="450">
                  <c:v>34.999999999994003</c:v>
                </c:pt>
                <c:pt idx="451">
                  <c:v>35.166666666659999</c:v>
                </c:pt>
                <c:pt idx="452">
                  <c:v>35.333333333326998</c:v>
                </c:pt>
                <c:pt idx="453">
                  <c:v>35.499999999994003</c:v>
                </c:pt>
                <c:pt idx="454">
                  <c:v>35.666666666659999</c:v>
                </c:pt>
                <c:pt idx="455">
                  <c:v>35.833333333326998</c:v>
                </c:pt>
                <c:pt idx="456">
                  <c:v>35.999999999994003</c:v>
                </c:pt>
                <c:pt idx="457">
                  <c:v>36.166666666659999</c:v>
                </c:pt>
                <c:pt idx="458">
                  <c:v>36.333333333326998</c:v>
                </c:pt>
                <c:pt idx="459">
                  <c:v>36.499999999994003</c:v>
                </c:pt>
                <c:pt idx="460">
                  <c:v>36.666666666659999</c:v>
                </c:pt>
                <c:pt idx="461">
                  <c:v>36.833333333326998</c:v>
                </c:pt>
                <c:pt idx="462">
                  <c:v>36.999999999994003</c:v>
                </c:pt>
                <c:pt idx="463">
                  <c:v>37.166666666659999</c:v>
                </c:pt>
                <c:pt idx="464">
                  <c:v>37.333333333326998</c:v>
                </c:pt>
                <c:pt idx="465">
                  <c:v>37.499999999993001</c:v>
                </c:pt>
                <c:pt idx="466">
                  <c:v>37.666666666659999</c:v>
                </c:pt>
                <c:pt idx="467">
                  <c:v>37.833333333326998</c:v>
                </c:pt>
                <c:pt idx="468">
                  <c:v>37.999999999993001</c:v>
                </c:pt>
                <c:pt idx="469">
                  <c:v>38.166666666659999</c:v>
                </c:pt>
                <c:pt idx="470">
                  <c:v>38.333333333326998</c:v>
                </c:pt>
                <c:pt idx="471">
                  <c:v>38.499999999993001</c:v>
                </c:pt>
                <c:pt idx="472">
                  <c:v>38.666666666659999</c:v>
                </c:pt>
                <c:pt idx="473">
                  <c:v>38.833333333326998</c:v>
                </c:pt>
                <c:pt idx="474">
                  <c:v>38.999999999993001</c:v>
                </c:pt>
                <c:pt idx="475">
                  <c:v>39.166666666659999</c:v>
                </c:pt>
                <c:pt idx="476">
                  <c:v>39.333333333326998</c:v>
                </c:pt>
                <c:pt idx="477">
                  <c:v>39.499999999993001</c:v>
                </c:pt>
                <c:pt idx="478">
                  <c:v>39.666666666659999</c:v>
                </c:pt>
                <c:pt idx="479">
                  <c:v>39.833333333326998</c:v>
                </c:pt>
                <c:pt idx="480">
                  <c:v>39.999999999993001</c:v>
                </c:pt>
              </c:numCache>
            </c:numRef>
          </c:cat>
          <c:val>
            <c:numRef>
              <c:f>'Hollandse en zeeuwse kust'!$J$18:$J$594</c:f>
              <c:numCache>
                <c:formatCode>0</c:formatCode>
                <c:ptCount val="5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1.1108492059628059E-273</c:v>
                </c:pt>
                <c:pt idx="96">
                  <c:v>1.9920969386582313E-182</c:v>
                </c:pt>
                <c:pt idx="97">
                  <c:v>9.5674318292498154E-137</c:v>
                </c:pt>
                <c:pt idx="98">
                  <c:v>4.5956946559853962E-109</c:v>
                </c:pt>
                <c:pt idx="99">
                  <c:v>8.6800642869817454E-91</c:v>
                </c:pt>
                <c:pt idx="100">
                  <c:v>1.5131139126902001E-77</c:v>
                </c:pt>
                <c:pt idx="101">
                  <c:v>9.3876110508717954E-68</c:v>
                </c:pt>
                <c:pt idx="102">
                  <c:v>5.3883549035498461E-60</c:v>
                </c:pt>
                <c:pt idx="103">
                  <c:v>6.696404841114382E-54</c:v>
                </c:pt>
                <c:pt idx="104">
                  <c:v>6.5779458633520213E-49</c:v>
                </c:pt>
                <c:pt idx="105">
                  <c:v>9.6219890539181275E-45</c:v>
                </c:pt>
                <c:pt idx="106">
                  <c:v>2.6281585091790742E-41</c:v>
                </c:pt>
                <c:pt idx="107">
                  <c:v>2.8481629797411029E-38</c:v>
                </c:pt>
                <c:pt idx="108">
                  <c:v>1.225655073562567E-35</c:v>
                </c:pt>
                <c:pt idx="109">
                  <c:v>2.4907039451760223E-33</c:v>
                </c:pt>
                <c:pt idx="110">
                  <c:v>3.2066731219635381E-31</c:v>
                </c:pt>
                <c:pt idx="111">
                  <c:v>2.823173998133575E-29</c:v>
                </c:pt>
                <c:pt idx="112">
                  <c:v>1.3563705044410451E-27</c:v>
                </c:pt>
                <c:pt idx="113">
                  <c:v>5.0882685177764631E-26</c:v>
                </c:pt>
                <c:pt idx="114">
                  <c:v>1.3645956168974466E-24</c:v>
                </c:pt>
                <c:pt idx="115">
                  <c:v>3.0802816631840086E-23</c:v>
                </c:pt>
                <c:pt idx="116">
                  <c:v>5.3596785851340505E-22</c:v>
                </c:pt>
                <c:pt idx="117">
                  <c:v>7.3992640861077412E-21</c:v>
                </c:pt>
                <c:pt idx="118">
                  <c:v>8.3320981233773783E-20</c:v>
                </c:pt>
                <c:pt idx="119">
                  <c:v>7.8352016637991286E-19</c:v>
                </c:pt>
                <c:pt idx="120">
                  <c:v>6.2772251810376576E-18</c:v>
                </c:pt>
                <c:pt idx="121">
                  <c:v>4.3586058556029011E-17</c:v>
                </c:pt>
                <c:pt idx="122">
                  <c:v>2.4596546391760312E-16</c:v>
                </c:pt>
                <c:pt idx="123">
                  <c:v>1.2292389214036897E-15</c:v>
                </c:pt>
                <c:pt idx="124">
                  <c:v>5.5539610297740046E-15</c:v>
                </c:pt>
                <c:pt idx="125">
                  <c:v>2.1496893395891512E-14</c:v>
                </c:pt>
                <c:pt idx="126">
                  <c:v>7.5925048261508053E-14</c:v>
                </c:pt>
                <c:pt idx="127">
                  <c:v>2.3564892635353693E-13</c:v>
                </c:pt>
                <c:pt idx="128">
                  <c:v>6.7733052690365218E-13</c:v>
                </c:pt>
                <c:pt idx="129">
                  <c:v>1.8339276132787779E-12</c:v>
                </c:pt>
                <c:pt idx="130">
                  <c:v>4.7146151145799525E-12</c:v>
                </c:pt>
                <c:pt idx="131">
                  <c:v>1.2082309614483743E-11</c:v>
                </c:pt>
                <c:pt idx="132">
                  <c:v>3.0072106720943758E-11</c:v>
                </c:pt>
                <c:pt idx="133">
                  <c:v>7.2152387229000176E-11</c:v>
                </c:pt>
                <c:pt idx="134">
                  <c:v>1.7333455959672961E-10</c:v>
                </c:pt>
                <c:pt idx="135">
                  <c:v>4.0703960124503607E-10</c:v>
                </c:pt>
                <c:pt idx="136">
                  <c:v>9.6151092873220936E-10</c:v>
                </c:pt>
                <c:pt idx="137">
                  <c:v>2.3102581382046068E-9</c:v>
                </c:pt>
                <c:pt idx="138">
                  <c:v>5.468353434678815E-9</c:v>
                </c:pt>
                <c:pt idx="139">
                  <c:v>1.3045635204636681E-8</c:v>
                </c:pt>
                <c:pt idx="140">
                  <c:v>3.0583606359720709E-8</c:v>
                </c:pt>
                <c:pt idx="141">
                  <c:v>7.2153944207468075E-8</c:v>
                </c:pt>
                <c:pt idx="142">
                  <c:v>1.7291243601082246E-7</c:v>
                </c:pt>
                <c:pt idx="143">
                  <c:v>4.0889767935728979E-7</c:v>
                </c:pt>
                <c:pt idx="144">
                  <c:v>9.4402666049407625E-7</c:v>
                </c:pt>
                <c:pt idx="145">
                  <c:v>2.1853204029627518E-6</c:v>
                </c:pt>
                <c:pt idx="146">
                  <c:v>4.8355915301391585E-6</c:v>
                </c:pt>
                <c:pt idx="147">
                  <c:v>1.0631653724213353E-5</c:v>
                </c:pt>
                <c:pt idx="148">
                  <c:v>2.296298568732133E-5</c:v>
                </c:pt>
                <c:pt idx="149">
                  <c:v>4.8522529669605966E-5</c:v>
                </c:pt>
                <c:pt idx="150">
                  <c:v>1.0277247686167067E-4</c:v>
                </c:pt>
                <c:pt idx="151">
                  <c:v>2.2053506503944914E-4</c:v>
                </c:pt>
                <c:pt idx="152">
                  <c:v>4.8167468303486431E-4</c:v>
                </c:pt>
                <c:pt idx="153">
                  <c:v>1.1004339479138928E-3</c:v>
                </c:pt>
                <c:pt idx="154">
                  <c:v>2.6618952741701836E-3</c:v>
                </c:pt>
                <c:pt idx="155">
                  <c:v>6.6633574230184293E-3</c:v>
                </c:pt>
                <c:pt idx="156">
                  <c:v>1.7535218315232415E-2</c:v>
                </c:pt>
                <c:pt idx="157">
                  <c:v>4.4973004284279576E-2</c:v>
                </c:pt>
                <c:pt idx="158">
                  <c:v>0.12147289624320859</c:v>
                </c:pt>
                <c:pt idx="159">
                  <c:v>0.32835844404066805</c:v>
                </c:pt>
                <c:pt idx="160">
                  <c:v>0.828772382419381</c:v>
                </c:pt>
                <c:pt idx="161">
                  <c:v>2.0087665710298497</c:v>
                </c:pt>
                <c:pt idx="162">
                  <c:v>4.4169608525086961</c:v>
                </c:pt>
                <c:pt idx="163">
                  <c:v>8.6970052366208641</c:v>
                </c:pt>
                <c:pt idx="164">
                  <c:v>15.624586156386027</c:v>
                </c:pt>
                <c:pt idx="165">
                  <c:v>25.490011104890101</c:v>
                </c:pt>
                <c:pt idx="166">
                  <c:v>38.39528209398037</c:v>
                </c:pt>
                <c:pt idx="167">
                  <c:v>53.955898362137575</c:v>
                </c:pt>
                <c:pt idx="168">
                  <c:v>71.306182090297071</c:v>
                </c:pt>
                <c:pt idx="169">
                  <c:v>90.604427990254948</c:v>
                </c:pt>
                <c:pt idx="170">
                  <c:v>111.26378545734426</c:v>
                </c:pt>
                <c:pt idx="171">
                  <c:v>134.1462717314688</c:v>
                </c:pt>
                <c:pt idx="172">
                  <c:v>158.56581470050247</c:v>
                </c:pt>
                <c:pt idx="173">
                  <c:v>184.59256318525863</c:v>
                </c:pt>
                <c:pt idx="174">
                  <c:v>213.25942965157051</c:v>
                </c:pt>
                <c:pt idx="175">
                  <c:v>244.77038314176164</c:v>
                </c:pt>
                <c:pt idx="176">
                  <c:v>278.20816886157871</c:v>
                </c:pt>
                <c:pt idx="177">
                  <c:v>314.83664660602983</c:v>
                </c:pt>
                <c:pt idx="178">
                  <c:v>353.60570704804815</c:v>
                </c:pt>
                <c:pt idx="179">
                  <c:v>393.30242987551776</c:v>
                </c:pt>
                <c:pt idx="180">
                  <c:v>435.24961690454199</c:v>
                </c:pt>
                <c:pt idx="181">
                  <c:v>479.53161786154413</c:v>
                </c:pt>
                <c:pt idx="182">
                  <c:v>526.23410899493479</c:v>
                </c:pt>
                <c:pt idx="183">
                  <c:v>575.44406762673793</c:v>
                </c:pt>
                <c:pt idx="184">
                  <c:v>627.24974656897325</c:v>
                </c:pt>
                <c:pt idx="185">
                  <c:v>685.11350533262123</c:v>
                </c:pt>
                <c:pt idx="186">
                  <c:v>747.71815459976142</c:v>
                </c:pt>
                <c:pt idx="187">
                  <c:v>817.37191633480666</c:v>
                </c:pt>
                <c:pt idx="188">
                  <c:v>894.71227666920845</c:v>
                </c:pt>
                <c:pt idx="189">
                  <c:v>980.41946798132074</c:v>
                </c:pt>
                <c:pt idx="190">
                  <c:v>1077.9569841164384</c:v>
                </c:pt>
                <c:pt idx="191">
                  <c:v>1188.688640805605</c:v>
                </c:pt>
                <c:pt idx="192">
                  <c:v>1314.1032554011431</c:v>
                </c:pt>
                <c:pt idx="193">
                  <c:v>1455.8229233391662</c:v>
                </c:pt>
                <c:pt idx="194">
                  <c:v>1615.6115958626158</c:v>
                </c:pt>
                <c:pt idx="195">
                  <c:v>1795.3839558888278</c:v>
                </c:pt>
                <c:pt idx="196">
                  <c:v>1991.8730822365972</c:v>
                </c:pt>
                <c:pt idx="197">
                  <c:v>2212.078046826774</c:v>
                </c:pt>
                <c:pt idx="198">
                  <c:v>2451.9743479297008</c:v>
                </c:pt>
                <c:pt idx="199">
                  <c:v>2706.2323842984579</c:v>
                </c:pt>
                <c:pt idx="200">
                  <c:v>2975.4648991123231</c:v>
                </c:pt>
                <c:pt idx="201">
                  <c:v>3253.1053959568208</c:v>
                </c:pt>
                <c:pt idx="202">
                  <c:v>3546.6477716865434</c:v>
                </c:pt>
                <c:pt idx="203">
                  <c:v>3849.0469126644171</c:v>
                </c:pt>
                <c:pt idx="204">
                  <c:v>4160.4515035697304</c:v>
                </c:pt>
                <c:pt idx="205">
                  <c:v>4481.0103363561348</c:v>
                </c:pt>
                <c:pt idx="206">
                  <c:v>4819.0362089032769</c:v>
                </c:pt>
                <c:pt idx="207">
                  <c:v>5175.2009874279493</c:v>
                </c:pt>
                <c:pt idx="208">
                  <c:v>5550.1903556742182</c:v>
                </c:pt>
                <c:pt idx="209">
                  <c:v>5963.9498724521181</c:v>
                </c:pt>
                <c:pt idx="210">
                  <c:v>6409.1457646571744</c:v>
                </c:pt>
                <c:pt idx="211">
                  <c:v>6910.5741515060417</c:v>
                </c:pt>
                <c:pt idx="212">
                  <c:v>7474.2836509468907</c:v>
                </c:pt>
                <c:pt idx="213">
                  <c:v>8106.8558267163553</c:v>
                </c:pt>
                <c:pt idx="214">
                  <c:v>8831.8054343292806</c:v>
                </c:pt>
                <c:pt idx="215">
                  <c:v>9679.8586600808449</c:v>
                </c:pt>
                <c:pt idx="216">
                  <c:v>10669.51264104931</c:v>
                </c:pt>
                <c:pt idx="217">
                  <c:v>11847.632236324926</c:v>
                </c:pt>
                <c:pt idx="218">
                  <c:v>13246.364682386091</c:v>
                </c:pt>
                <c:pt idx="219">
                  <c:v>14902.69242583489</c:v>
                </c:pt>
                <c:pt idx="220">
                  <c:v>16780.822396327439</c:v>
                </c:pt>
                <c:pt idx="221">
                  <c:v>18908.459903338342</c:v>
                </c:pt>
                <c:pt idx="222">
                  <c:v>21316.517512460789</c:v>
                </c:pt>
                <c:pt idx="223">
                  <c:v>24039.456375400936</c:v>
                </c:pt>
                <c:pt idx="224">
                  <c:v>27115.6606099618</c:v>
                </c:pt>
                <c:pt idx="225">
                  <c:v>30739.890404069753</c:v>
                </c:pt>
                <c:pt idx="226">
                  <c:v>34554.335038299199</c:v>
                </c:pt>
                <c:pt idx="227">
                  <c:v>38747.883453142756</c:v>
                </c:pt>
                <c:pt idx="228">
                  <c:v>43566.073906068748</c:v>
                </c:pt>
                <c:pt idx="229">
                  <c:v>49229.89594076202</c:v>
                </c:pt>
                <c:pt idx="230">
                  <c:v>56193.897481816406</c:v>
                </c:pt>
                <c:pt idx="231">
                  <c:v>64960.595771353481</c:v>
                </c:pt>
                <c:pt idx="232">
                  <c:v>75645.940671105112</c:v>
                </c:pt>
                <c:pt idx="233">
                  <c:v>88712.997409217729</c:v>
                </c:pt>
                <c:pt idx="234">
                  <c:v>105111.10914588679</c:v>
                </c:pt>
                <c:pt idx="235">
                  <c:v>124853.96926306415</c:v>
                </c:pt>
                <c:pt idx="236">
                  <c:v>147635.38842848453</c:v>
                </c:pt>
                <c:pt idx="237">
                  <c:v>172803.19892738643</c:v>
                </c:pt>
                <c:pt idx="238">
                  <c:v>198783.5905355158</c:v>
                </c:pt>
                <c:pt idx="239">
                  <c:v>223800.46824183781</c:v>
                </c:pt>
                <c:pt idx="240">
                  <c:v>246766.62750113191</c:v>
                </c:pt>
                <c:pt idx="241">
                  <c:v>266842.57320964622</c:v>
                </c:pt>
                <c:pt idx="242">
                  <c:v>283532.01988524699</c:v>
                </c:pt>
                <c:pt idx="243">
                  <c:v>297032.12691864982</c:v>
                </c:pt>
                <c:pt idx="244">
                  <c:v>307913.03557034448</c:v>
                </c:pt>
                <c:pt idx="245">
                  <c:v>316437.59798956168</c:v>
                </c:pt>
                <c:pt idx="246">
                  <c:v>323087.80017002433</c:v>
                </c:pt>
                <c:pt idx="247">
                  <c:v>328384.57203631155</c:v>
                </c:pt>
                <c:pt idx="248">
                  <c:v>332481.28568223806</c:v>
                </c:pt>
                <c:pt idx="249">
                  <c:v>335717.02186669764</c:v>
                </c:pt>
                <c:pt idx="250">
                  <c:v>338197.0352001469</c:v>
                </c:pt>
                <c:pt idx="251">
                  <c:v>340138.58063482493</c:v>
                </c:pt>
                <c:pt idx="252">
                  <c:v>341612.46903894999</c:v>
                </c:pt>
                <c:pt idx="253">
                  <c:v>342725.62724833813</c:v>
                </c:pt>
                <c:pt idx="254">
                  <c:v>343561.92460825288</c:v>
                </c:pt>
                <c:pt idx="255">
                  <c:v>344170.1256549884</c:v>
                </c:pt>
                <c:pt idx="256">
                  <c:v>344621.93634399679</c:v>
                </c:pt>
                <c:pt idx="257">
                  <c:v>344955.64589155413</c:v>
                </c:pt>
                <c:pt idx="258">
                  <c:v>345200.67018835508</c:v>
                </c:pt>
                <c:pt idx="259">
                  <c:v>345384.59635891533</c:v>
                </c:pt>
                <c:pt idx="260">
                  <c:v>345525.84030801768</c:v>
                </c:pt>
                <c:pt idx="261">
                  <c:v>345630.67446352571</c:v>
                </c:pt>
                <c:pt idx="262">
                  <c:v>345710.29694022599</c:v>
                </c:pt>
                <c:pt idx="263">
                  <c:v>345770.43166640587</c:v>
                </c:pt>
                <c:pt idx="264">
                  <c:v>345816.94694782194</c:v>
                </c:pt>
                <c:pt idx="265">
                  <c:v>345852.73561106093</c:v>
                </c:pt>
                <c:pt idx="266">
                  <c:v>345880.11981077725</c:v>
                </c:pt>
                <c:pt idx="267">
                  <c:v>345900.95422795735</c:v>
                </c:pt>
                <c:pt idx="268">
                  <c:v>345916.71247515758</c:v>
                </c:pt>
                <c:pt idx="269">
                  <c:v>345928.55909883516</c:v>
                </c:pt>
                <c:pt idx="270">
                  <c:v>345937.40928562864</c:v>
                </c:pt>
                <c:pt idx="271">
                  <c:v>345943.77045876445</c:v>
                </c:pt>
                <c:pt idx="272">
                  <c:v>345948.30856332544</c:v>
                </c:pt>
                <c:pt idx="273">
                  <c:v>345951.52111886343</c:v>
                </c:pt>
                <c:pt idx="274">
                  <c:v>345953.70330189035</c:v>
                </c:pt>
                <c:pt idx="275">
                  <c:v>345955.17214087863</c:v>
                </c:pt>
                <c:pt idx="276">
                  <c:v>345956.11869059916</c:v>
                </c:pt>
                <c:pt idx="277">
                  <c:v>345956.72220820747</c:v>
                </c:pt>
                <c:pt idx="278">
                  <c:v>345957.10278395866</c:v>
                </c:pt>
                <c:pt idx="279">
                  <c:v>345957.3400390601</c:v>
                </c:pt>
                <c:pt idx="280">
                  <c:v>345957.49153619941</c:v>
                </c:pt>
                <c:pt idx="281">
                  <c:v>345957.58717526309</c:v>
                </c:pt>
                <c:pt idx="282">
                  <c:v>345957.64683940553</c:v>
                </c:pt>
                <c:pt idx="283">
                  <c:v>345957.68500280165</c:v>
                </c:pt>
                <c:pt idx="284">
                  <c:v>345957.70912686619</c:v>
                </c:pt>
                <c:pt idx="285">
                  <c:v>345957.72477916034</c:v>
                </c:pt>
                <c:pt idx="286">
                  <c:v>345957.73521463689</c:v>
                </c:pt>
                <c:pt idx="287">
                  <c:v>345957.74209519639</c:v>
                </c:pt>
                <c:pt idx="288">
                  <c:v>345957.74676281965</c:v>
                </c:pt>
                <c:pt idx="289">
                  <c:v>345957.74989491131</c:v>
                </c:pt>
                <c:pt idx="290">
                  <c:v>345957.75206032267</c:v>
                </c:pt>
                <c:pt idx="291">
                  <c:v>345957.75360489561</c:v>
                </c:pt>
                <c:pt idx="292">
                  <c:v>345957.75469586247</c:v>
                </c:pt>
                <c:pt idx="293">
                  <c:v>345957.75545856607</c:v>
                </c:pt>
                <c:pt idx="294">
                  <c:v>345957.7560097283</c:v>
                </c:pt>
                <c:pt idx="295">
                  <c:v>345957.75638693676</c:v>
                </c:pt>
                <c:pt idx="296">
                  <c:v>345957.75665389583</c:v>
                </c:pt>
                <c:pt idx="297">
                  <c:v>345957.75684079505</c:v>
                </c:pt>
                <c:pt idx="298">
                  <c:v>345957.75697016646</c:v>
                </c:pt>
                <c:pt idx="299">
                  <c:v>345957.75706297247</c:v>
                </c:pt>
                <c:pt idx="300">
                  <c:v>345957.75713209907</c:v>
                </c:pt>
                <c:pt idx="301">
                  <c:v>345957.75718566997</c:v>
                </c:pt>
                <c:pt idx="302">
                  <c:v>345957.75723118859</c:v>
                </c:pt>
                <c:pt idx="303">
                  <c:v>345957.75727381284</c:v>
                </c:pt>
                <c:pt idx="304">
                  <c:v>345957.75731579767</c:v>
                </c:pt>
                <c:pt idx="305">
                  <c:v>345957.7573618071</c:v>
                </c:pt>
                <c:pt idx="306">
                  <c:v>345957.75740978908</c:v>
                </c:pt>
                <c:pt idx="307">
                  <c:v>345957.75746901194</c:v>
                </c:pt>
                <c:pt idx="308">
                  <c:v>345957.75754282204</c:v>
                </c:pt>
                <c:pt idx="309">
                  <c:v>345957.75762566208</c:v>
                </c:pt>
                <c:pt idx="310">
                  <c:v>345957.75771920808</c:v>
                </c:pt>
                <c:pt idx="311">
                  <c:v>345957.75780800724</c:v>
                </c:pt>
                <c:pt idx="312">
                  <c:v>345957.75787805213</c:v>
                </c:pt>
                <c:pt idx="313">
                  <c:v>345957.75792632758</c:v>
                </c:pt>
                <c:pt idx="314">
                  <c:v>345957.75795333483</c:v>
                </c:pt>
                <c:pt idx="315">
                  <c:v>345957.75796623947</c:v>
                </c:pt>
                <c:pt idx="316">
                  <c:v>345957.75797144574</c:v>
                </c:pt>
                <c:pt idx="317">
                  <c:v>345957.75797319686</c:v>
                </c:pt>
                <c:pt idx="318">
                  <c:v>345957.75797375484</c:v>
                </c:pt>
                <c:pt idx="319">
                  <c:v>345957.75797391078</c:v>
                </c:pt>
                <c:pt idx="320">
                  <c:v>345957.75797395466</c:v>
                </c:pt>
                <c:pt idx="321">
                  <c:v>345957.75797396537</c:v>
                </c:pt>
                <c:pt idx="322">
                  <c:v>345957.75797396776</c:v>
                </c:pt>
                <c:pt idx="323">
                  <c:v>345957.75797396828</c:v>
                </c:pt>
                <c:pt idx="324">
                  <c:v>345957.7579739684</c:v>
                </c:pt>
                <c:pt idx="325">
                  <c:v>345957.7579739684</c:v>
                </c:pt>
                <c:pt idx="326">
                  <c:v>345957.7579739684</c:v>
                </c:pt>
                <c:pt idx="327">
                  <c:v>345957.7579739684</c:v>
                </c:pt>
                <c:pt idx="328">
                  <c:v>345957.7579739684</c:v>
                </c:pt>
                <c:pt idx="329">
                  <c:v>345957.7579739684</c:v>
                </c:pt>
                <c:pt idx="330">
                  <c:v>345957.7579739684</c:v>
                </c:pt>
                <c:pt idx="331">
                  <c:v>345957.7579739684</c:v>
                </c:pt>
                <c:pt idx="332">
                  <c:v>345957.7579739684</c:v>
                </c:pt>
                <c:pt idx="333">
                  <c:v>345957.7579739684</c:v>
                </c:pt>
                <c:pt idx="334">
                  <c:v>345957.7579739684</c:v>
                </c:pt>
                <c:pt idx="335">
                  <c:v>345957.7579739684</c:v>
                </c:pt>
                <c:pt idx="336">
                  <c:v>345957.7579739684</c:v>
                </c:pt>
                <c:pt idx="337">
                  <c:v>345957.7579739684</c:v>
                </c:pt>
                <c:pt idx="338">
                  <c:v>345957.7579739684</c:v>
                </c:pt>
                <c:pt idx="339">
                  <c:v>345957.7579739684</c:v>
                </c:pt>
                <c:pt idx="340">
                  <c:v>345957.7579739684</c:v>
                </c:pt>
                <c:pt idx="341">
                  <c:v>345957.7579739684</c:v>
                </c:pt>
                <c:pt idx="342">
                  <c:v>345957.7579739684</c:v>
                </c:pt>
                <c:pt idx="343">
                  <c:v>345957.7579739684</c:v>
                </c:pt>
                <c:pt idx="344">
                  <c:v>345957.7579739684</c:v>
                </c:pt>
                <c:pt idx="345">
                  <c:v>345957.7579739684</c:v>
                </c:pt>
                <c:pt idx="346">
                  <c:v>345957.7579739684</c:v>
                </c:pt>
                <c:pt idx="347">
                  <c:v>345957.7579739684</c:v>
                </c:pt>
                <c:pt idx="348">
                  <c:v>345957.7579739684</c:v>
                </c:pt>
                <c:pt idx="349">
                  <c:v>345957.7579739684</c:v>
                </c:pt>
                <c:pt idx="350">
                  <c:v>345957.7579739684</c:v>
                </c:pt>
                <c:pt idx="351">
                  <c:v>345957.7579739684</c:v>
                </c:pt>
                <c:pt idx="352">
                  <c:v>345957.7579739684</c:v>
                </c:pt>
                <c:pt idx="353">
                  <c:v>345957.7579739684</c:v>
                </c:pt>
                <c:pt idx="354">
                  <c:v>345957.7579739684</c:v>
                </c:pt>
                <c:pt idx="355">
                  <c:v>345957.7579739684</c:v>
                </c:pt>
                <c:pt idx="356">
                  <c:v>345957.7579739684</c:v>
                </c:pt>
                <c:pt idx="357">
                  <c:v>345957.7579739684</c:v>
                </c:pt>
                <c:pt idx="358">
                  <c:v>345957.7579739684</c:v>
                </c:pt>
                <c:pt idx="359">
                  <c:v>345957.7579739684</c:v>
                </c:pt>
                <c:pt idx="360">
                  <c:v>345957.7579739684</c:v>
                </c:pt>
                <c:pt idx="361">
                  <c:v>345957.7579739684</c:v>
                </c:pt>
                <c:pt idx="362">
                  <c:v>345957.7579739684</c:v>
                </c:pt>
                <c:pt idx="363">
                  <c:v>345957.7579739684</c:v>
                </c:pt>
                <c:pt idx="364">
                  <c:v>345957.7579739684</c:v>
                </c:pt>
                <c:pt idx="365">
                  <c:v>345957.7579739684</c:v>
                </c:pt>
                <c:pt idx="366">
                  <c:v>345957.7579739684</c:v>
                </c:pt>
                <c:pt idx="367">
                  <c:v>345957.7579739684</c:v>
                </c:pt>
                <c:pt idx="368">
                  <c:v>345957.7579739684</c:v>
                </c:pt>
                <c:pt idx="369">
                  <c:v>345957.7579739684</c:v>
                </c:pt>
                <c:pt idx="370">
                  <c:v>345957.7579739684</c:v>
                </c:pt>
                <c:pt idx="371">
                  <c:v>345957.7579739684</c:v>
                </c:pt>
                <c:pt idx="372">
                  <c:v>345957.7579739684</c:v>
                </c:pt>
                <c:pt idx="373">
                  <c:v>345957.7579739684</c:v>
                </c:pt>
                <c:pt idx="374">
                  <c:v>345957.7579739684</c:v>
                </c:pt>
                <c:pt idx="375">
                  <c:v>345957.7579739684</c:v>
                </c:pt>
                <c:pt idx="376">
                  <c:v>345957.7579739684</c:v>
                </c:pt>
                <c:pt idx="377">
                  <c:v>345957.7579739684</c:v>
                </c:pt>
                <c:pt idx="378">
                  <c:v>345957.7579739684</c:v>
                </c:pt>
                <c:pt idx="379">
                  <c:v>345957.7579739684</c:v>
                </c:pt>
                <c:pt idx="380">
                  <c:v>345957.7579739684</c:v>
                </c:pt>
                <c:pt idx="381">
                  <c:v>345957.7579739684</c:v>
                </c:pt>
                <c:pt idx="382">
                  <c:v>345957.7579739684</c:v>
                </c:pt>
                <c:pt idx="383">
                  <c:v>345957.7579739684</c:v>
                </c:pt>
                <c:pt idx="384">
                  <c:v>345957.7579739684</c:v>
                </c:pt>
                <c:pt idx="385">
                  <c:v>345957.7579739684</c:v>
                </c:pt>
                <c:pt idx="386">
                  <c:v>345957.7579739684</c:v>
                </c:pt>
                <c:pt idx="387">
                  <c:v>345957.7579739684</c:v>
                </c:pt>
                <c:pt idx="388">
                  <c:v>345957.7579739684</c:v>
                </c:pt>
                <c:pt idx="389">
                  <c:v>345957.7579739684</c:v>
                </c:pt>
                <c:pt idx="390">
                  <c:v>345957.7579739684</c:v>
                </c:pt>
                <c:pt idx="391">
                  <c:v>345957.7579739684</c:v>
                </c:pt>
                <c:pt idx="392">
                  <c:v>345957.7579739684</c:v>
                </c:pt>
                <c:pt idx="393">
                  <c:v>345957.7579739684</c:v>
                </c:pt>
                <c:pt idx="394">
                  <c:v>345957.7579739684</c:v>
                </c:pt>
                <c:pt idx="395">
                  <c:v>345957.7579739684</c:v>
                </c:pt>
                <c:pt idx="396">
                  <c:v>345957.7579739684</c:v>
                </c:pt>
                <c:pt idx="397">
                  <c:v>345957.7579739684</c:v>
                </c:pt>
                <c:pt idx="398">
                  <c:v>345957.7579739684</c:v>
                </c:pt>
                <c:pt idx="399">
                  <c:v>345957.7579739684</c:v>
                </c:pt>
                <c:pt idx="400">
                  <c:v>345957.7579739684</c:v>
                </c:pt>
                <c:pt idx="401">
                  <c:v>345957.7579739684</c:v>
                </c:pt>
                <c:pt idx="402">
                  <c:v>345957.7579739684</c:v>
                </c:pt>
                <c:pt idx="403">
                  <c:v>345957.7579739684</c:v>
                </c:pt>
                <c:pt idx="404">
                  <c:v>345957.7579739684</c:v>
                </c:pt>
                <c:pt idx="405">
                  <c:v>345957.7579739684</c:v>
                </c:pt>
                <c:pt idx="406">
                  <c:v>345957.7579739684</c:v>
                </c:pt>
                <c:pt idx="407">
                  <c:v>345957.7579739684</c:v>
                </c:pt>
                <c:pt idx="408">
                  <c:v>345957.7579739684</c:v>
                </c:pt>
                <c:pt idx="409">
                  <c:v>345957.7579739684</c:v>
                </c:pt>
                <c:pt idx="410">
                  <c:v>345957.7579739684</c:v>
                </c:pt>
                <c:pt idx="411">
                  <c:v>345957.7579739684</c:v>
                </c:pt>
                <c:pt idx="412">
                  <c:v>345957.7579739684</c:v>
                </c:pt>
                <c:pt idx="413">
                  <c:v>345957.7579739684</c:v>
                </c:pt>
                <c:pt idx="414">
                  <c:v>345957.7579739684</c:v>
                </c:pt>
                <c:pt idx="415">
                  <c:v>345957.7579739684</c:v>
                </c:pt>
                <c:pt idx="416">
                  <c:v>345957.7579739684</c:v>
                </c:pt>
                <c:pt idx="417">
                  <c:v>345957.7579739684</c:v>
                </c:pt>
                <c:pt idx="418">
                  <c:v>345957.7579739684</c:v>
                </c:pt>
                <c:pt idx="419">
                  <c:v>345957.7579739684</c:v>
                </c:pt>
                <c:pt idx="420">
                  <c:v>345957.7579739684</c:v>
                </c:pt>
                <c:pt idx="421">
                  <c:v>345957.7579739684</c:v>
                </c:pt>
                <c:pt idx="422">
                  <c:v>345957.7579739684</c:v>
                </c:pt>
                <c:pt idx="423">
                  <c:v>345957.7579739684</c:v>
                </c:pt>
                <c:pt idx="424">
                  <c:v>345957.7579739684</c:v>
                </c:pt>
                <c:pt idx="425">
                  <c:v>345957.7579739684</c:v>
                </c:pt>
                <c:pt idx="426">
                  <c:v>345957.7579739684</c:v>
                </c:pt>
                <c:pt idx="427">
                  <c:v>345957.7579739684</c:v>
                </c:pt>
                <c:pt idx="428">
                  <c:v>345957.7579739684</c:v>
                </c:pt>
                <c:pt idx="429">
                  <c:v>345957.7579739684</c:v>
                </c:pt>
                <c:pt idx="430">
                  <c:v>345957.7579739684</c:v>
                </c:pt>
                <c:pt idx="431">
                  <c:v>345957.7579739684</c:v>
                </c:pt>
                <c:pt idx="432">
                  <c:v>345957.7579739684</c:v>
                </c:pt>
                <c:pt idx="433">
                  <c:v>345957.7579739684</c:v>
                </c:pt>
                <c:pt idx="434">
                  <c:v>345957.7579739684</c:v>
                </c:pt>
                <c:pt idx="435">
                  <c:v>345957.7579739684</c:v>
                </c:pt>
                <c:pt idx="436">
                  <c:v>345957.7579739684</c:v>
                </c:pt>
                <c:pt idx="437">
                  <c:v>345957.7579739684</c:v>
                </c:pt>
                <c:pt idx="438">
                  <c:v>345957.7579739684</c:v>
                </c:pt>
                <c:pt idx="439">
                  <c:v>345957.7579739684</c:v>
                </c:pt>
                <c:pt idx="440">
                  <c:v>345957.7579739684</c:v>
                </c:pt>
                <c:pt idx="441">
                  <c:v>345957.7579739684</c:v>
                </c:pt>
                <c:pt idx="442">
                  <c:v>345957.7579739684</c:v>
                </c:pt>
                <c:pt idx="443">
                  <c:v>345957.7579739684</c:v>
                </c:pt>
                <c:pt idx="444">
                  <c:v>345957.7579739684</c:v>
                </c:pt>
                <c:pt idx="445">
                  <c:v>345957.7579739684</c:v>
                </c:pt>
                <c:pt idx="446">
                  <c:v>345957.7579739684</c:v>
                </c:pt>
                <c:pt idx="447">
                  <c:v>345957.7579739684</c:v>
                </c:pt>
                <c:pt idx="448">
                  <c:v>345957.7579739684</c:v>
                </c:pt>
                <c:pt idx="449">
                  <c:v>345957.7579739684</c:v>
                </c:pt>
                <c:pt idx="450">
                  <c:v>345957.7579739684</c:v>
                </c:pt>
                <c:pt idx="451">
                  <c:v>345957.7579739684</c:v>
                </c:pt>
                <c:pt idx="452">
                  <c:v>345957.7579739684</c:v>
                </c:pt>
                <c:pt idx="453">
                  <c:v>345957.7579739684</c:v>
                </c:pt>
                <c:pt idx="454">
                  <c:v>345957.7579739684</c:v>
                </c:pt>
                <c:pt idx="455">
                  <c:v>345957.7579739684</c:v>
                </c:pt>
                <c:pt idx="456">
                  <c:v>345957.7579739684</c:v>
                </c:pt>
                <c:pt idx="457">
                  <c:v>345957.7579739684</c:v>
                </c:pt>
                <c:pt idx="458">
                  <c:v>345957.7579739684</c:v>
                </c:pt>
                <c:pt idx="459">
                  <c:v>345957.7579739684</c:v>
                </c:pt>
                <c:pt idx="460">
                  <c:v>345957.7579739684</c:v>
                </c:pt>
                <c:pt idx="461">
                  <c:v>345957.7579739684</c:v>
                </c:pt>
                <c:pt idx="462">
                  <c:v>345957.7579739684</c:v>
                </c:pt>
                <c:pt idx="463">
                  <c:v>345957.7579739684</c:v>
                </c:pt>
                <c:pt idx="464">
                  <c:v>345957.7579739684</c:v>
                </c:pt>
                <c:pt idx="465">
                  <c:v>345957.7579739684</c:v>
                </c:pt>
                <c:pt idx="466">
                  <c:v>345957.7579739684</c:v>
                </c:pt>
                <c:pt idx="467">
                  <c:v>345957.7579739684</c:v>
                </c:pt>
                <c:pt idx="468">
                  <c:v>345957.7579739684</c:v>
                </c:pt>
                <c:pt idx="469">
                  <c:v>345957.7579739684</c:v>
                </c:pt>
                <c:pt idx="470">
                  <c:v>345957.7579739684</c:v>
                </c:pt>
                <c:pt idx="471">
                  <c:v>345957.7579739684</c:v>
                </c:pt>
                <c:pt idx="472">
                  <c:v>345957.7579739684</c:v>
                </c:pt>
                <c:pt idx="473">
                  <c:v>345957.7579739684</c:v>
                </c:pt>
                <c:pt idx="474">
                  <c:v>345957.7579739684</c:v>
                </c:pt>
                <c:pt idx="475">
                  <c:v>345957.7579739684</c:v>
                </c:pt>
                <c:pt idx="476">
                  <c:v>345957.7579739684</c:v>
                </c:pt>
                <c:pt idx="477">
                  <c:v>345957.7579739684</c:v>
                </c:pt>
                <c:pt idx="478">
                  <c:v>345957.7579739684</c:v>
                </c:pt>
                <c:pt idx="479">
                  <c:v>345957.7579739684</c:v>
                </c:pt>
                <c:pt idx="480">
                  <c:v>345957.7579739684</c:v>
                </c:pt>
              </c:numCache>
            </c:numRef>
          </c:val>
          <c:smooth val="0"/>
          <c:extLst xmlns:c16r2="http://schemas.microsoft.com/office/drawing/2015/06/chart">
            <c:ext xmlns:c16="http://schemas.microsoft.com/office/drawing/2014/chart" uri="{C3380CC4-5D6E-409C-BE32-E72D297353CC}">
              <c16:uniqueId val="{00000000-6A80-4774-9E92-719A91C47082}"/>
            </c:ext>
          </c:extLst>
        </c:ser>
        <c:dLbls>
          <c:showLegendKey val="0"/>
          <c:showVal val="0"/>
          <c:showCatName val="0"/>
          <c:showSerName val="0"/>
          <c:showPercent val="0"/>
          <c:showBubbleSize val="0"/>
        </c:dLbls>
        <c:marker val="1"/>
        <c:smooth val="0"/>
        <c:axId val="236545152"/>
        <c:axId val="236547072"/>
      </c:lineChart>
      <c:catAx>
        <c:axId val="236545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Tijd [uur]</a:t>
                </a:r>
              </a:p>
            </c:rich>
          </c:tx>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236547072"/>
        <c:crosses val="autoZero"/>
        <c:auto val="1"/>
        <c:lblAlgn val="ctr"/>
        <c:lblOffset val="100"/>
        <c:noMultiLvlLbl val="0"/>
      </c:catAx>
      <c:valAx>
        <c:axId val="236547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Volume [m3]</a:t>
                </a:r>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236545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213362</xdr:colOff>
      <xdr:row>23</xdr:row>
      <xdr:rowOff>91441</xdr:rowOff>
    </xdr:from>
    <xdr:to>
      <xdr:col>18</xdr:col>
      <xdr:colOff>45720</xdr:colOff>
      <xdr:row>39</xdr:row>
      <xdr:rowOff>0</xdr:rowOff>
    </xdr:to>
    <xdr:graphicFrame macro="">
      <xdr:nvGraphicFramePr>
        <xdr:cNvPr id="7" name="Grafiek 6">
          <a:extLst>
            <a:ext uri="{FF2B5EF4-FFF2-40B4-BE49-F238E27FC236}">
              <a16:creationId xmlns:a16="http://schemas.microsoft.com/office/drawing/2014/main" xmlns="" id="{7CB381E2-2559-4146-A598-9C5559DBBF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224789</xdr:colOff>
      <xdr:row>39</xdr:row>
      <xdr:rowOff>180975</xdr:rowOff>
    </xdr:from>
    <xdr:to>
      <xdr:col>18</xdr:col>
      <xdr:colOff>45719</xdr:colOff>
      <xdr:row>54</xdr:row>
      <xdr:rowOff>180975</xdr:rowOff>
    </xdr:to>
    <xdr:graphicFrame macro="">
      <xdr:nvGraphicFramePr>
        <xdr:cNvPr id="8" name="Grafiek 7">
          <a:extLst>
            <a:ext uri="{FF2B5EF4-FFF2-40B4-BE49-F238E27FC236}">
              <a16:creationId xmlns:a16="http://schemas.microsoft.com/office/drawing/2014/main" xmlns="" id="{B419BFF9-EC34-4761-BE0F-4B65EA0654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1"/>
  <sheetViews>
    <sheetView showGridLines="0" topLeftCell="A19" workbookViewId="0">
      <selection activeCell="A19" sqref="A19:K19"/>
    </sheetView>
  </sheetViews>
  <sheetFormatPr defaultRowHeight="15" x14ac:dyDescent="0.25"/>
  <cols>
    <col min="1" max="1" width="12.42578125" customWidth="1"/>
    <col min="2" max="2" width="16.140625" bestFit="1" customWidth="1"/>
  </cols>
  <sheetData>
    <row r="2" spans="1:11" ht="18.75" customHeight="1" x14ac:dyDescent="0.3">
      <c r="A2" s="29" t="s">
        <v>54</v>
      </c>
      <c r="B2" s="30"/>
      <c r="C2" s="30"/>
      <c r="D2" s="30"/>
      <c r="E2" s="30"/>
      <c r="F2" s="30"/>
      <c r="G2" s="30"/>
      <c r="H2" s="30"/>
      <c r="I2" s="30"/>
      <c r="J2" s="30"/>
      <c r="K2" s="30"/>
    </row>
    <row r="3" spans="1:11" ht="15" customHeight="1" x14ac:dyDescent="0.25">
      <c r="A3" s="30"/>
      <c r="B3" s="30"/>
      <c r="C3" s="30"/>
      <c r="D3" s="30"/>
      <c r="E3" s="30"/>
      <c r="F3" s="30"/>
      <c r="G3" s="30"/>
      <c r="H3" s="30"/>
      <c r="I3" s="30"/>
      <c r="J3" s="30"/>
      <c r="K3" s="30"/>
    </row>
    <row r="4" spans="1:11" x14ac:dyDescent="0.25">
      <c r="A4" s="31" t="s">
        <v>55</v>
      </c>
      <c r="B4" s="30"/>
      <c r="C4" s="30"/>
      <c r="D4" s="30"/>
      <c r="E4" s="30"/>
      <c r="F4" s="30"/>
      <c r="G4" s="30"/>
      <c r="H4" s="30"/>
      <c r="I4" s="30"/>
      <c r="J4" s="30"/>
      <c r="K4" s="30"/>
    </row>
    <row r="5" spans="1:11" ht="15" customHeight="1" x14ac:dyDescent="0.25">
      <c r="A5" s="30" t="s">
        <v>57</v>
      </c>
      <c r="B5" s="30" t="s">
        <v>59</v>
      </c>
      <c r="C5" s="30"/>
      <c r="D5" s="30"/>
      <c r="E5" s="30"/>
      <c r="F5" s="30"/>
      <c r="G5" s="30"/>
      <c r="H5" s="30"/>
      <c r="I5" s="30"/>
      <c r="J5" s="30"/>
      <c r="K5" s="30"/>
    </row>
    <row r="6" spans="1:11" x14ac:dyDescent="0.25">
      <c r="A6" s="30" t="s">
        <v>58</v>
      </c>
      <c r="B6" s="32">
        <v>43405</v>
      </c>
      <c r="C6" s="30"/>
      <c r="D6" s="30"/>
      <c r="E6" s="30"/>
      <c r="F6" s="30"/>
      <c r="G6" s="30"/>
      <c r="H6" s="30"/>
      <c r="I6" s="30"/>
      <c r="J6" s="30"/>
      <c r="K6" s="30"/>
    </row>
    <row r="7" spans="1:11" x14ac:dyDescent="0.25">
      <c r="A7" s="30" t="s">
        <v>56</v>
      </c>
      <c r="B7" s="30" t="s">
        <v>60</v>
      </c>
      <c r="C7" s="30"/>
      <c r="D7" s="30"/>
      <c r="E7" s="30"/>
      <c r="F7" s="30"/>
      <c r="G7" s="30"/>
      <c r="H7" s="30"/>
      <c r="I7" s="30"/>
      <c r="J7" s="30"/>
      <c r="K7" s="30"/>
    </row>
    <row r="8" spans="1:11" x14ac:dyDescent="0.25">
      <c r="A8" s="30"/>
      <c r="B8" s="30"/>
      <c r="C8" s="30"/>
      <c r="D8" s="30"/>
      <c r="E8" s="30"/>
      <c r="F8" s="30"/>
      <c r="G8" s="30"/>
      <c r="H8" s="30"/>
      <c r="I8" s="30"/>
      <c r="J8" s="30"/>
      <c r="K8" s="30"/>
    </row>
    <row r="9" spans="1:11" x14ac:dyDescent="0.25">
      <c r="A9" s="31" t="s">
        <v>61</v>
      </c>
      <c r="B9" s="30"/>
      <c r="C9" s="30"/>
      <c r="D9" s="30"/>
      <c r="E9" s="30"/>
      <c r="F9" s="30"/>
      <c r="G9" s="30"/>
      <c r="H9" s="30"/>
      <c r="I9" s="30"/>
      <c r="J9" s="30"/>
      <c r="K9" s="30"/>
    </row>
    <row r="10" spans="1:11" ht="45" customHeight="1" x14ac:dyDescent="0.25">
      <c r="A10" s="44" t="s">
        <v>62</v>
      </c>
      <c r="B10" s="44"/>
      <c r="C10" s="44"/>
      <c r="D10" s="44"/>
      <c r="E10" s="44"/>
      <c r="F10" s="44"/>
      <c r="G10" s="44"/>
      <c r="H10" s="44"/>
      <c r="I10" s="44"/>
      <c r="J10" s="44"/>
      <c r="K10" s="44"/>
    </row>
    <row r="11" spans="1:11" x14ac:dyDescent="0.25">
      <c r="A11" s="31" t="s">
        <v>19</v>
      </c>
      <c r="B11" s="30"/>
      <c r="C11" s="30"/>
      <c r="D11" s="30"/>
      <c r="E11" s="30"/>
      <c r="F11" s="30"/>
      <c r="G11" s="30"/>
      <c r="H11" s="30"/>
      <c r="I11" s="30"/>
      <c r="J11" s="30"/>
      <c r="K11" s="30"/>
    </row>
    <row r="12" spans="1:11" ht="185.25" customHeight="1" x14ac:dyDescent="0.25">
      <c r="A12" s="44" t="s">
        <v>82</v>
      </c>
      <c r="B12" s="44"/>
      <c r="C12" s="44"/>
      <c r="D12" s="44"/>
      <c r="E12" s="44"/>
      <c r="F12" s="44"/>
      <c r="G12" s="44"/>
      <c r="H12" s="44"/>
      <c r="I12" s="44"/>
      <c r="J12" s="44"/>
      <c r="K12" s="44"/>
    </row>
    <row r="13" spans="1:11" x14ac:dyDescent="0.25">
      <c r="A13" s="31" t="s">
        <v>63</v>
      </c>
      <c r="B13" s="30"/>
      <c r="C13" s="30"/>
      <c r="D13" s="30"/>
      <c r="E13" s="30"/>
      <c r="F13" s="30"/>
      <c r="G13" s="30"/>
      <c r="H13" s="30"/>
      <c r="I13" s="30"/>
      <c r="J13" s="30"/>
      <c r="K13" s="30"/>
    </row>
    <row r="14" spans="1:11" ht="193.5" customHeight="1" x14ac:dyDescent="0.25">
      <c r="A14" s="44" t="s">
        <v>64</v>
      </c>
      <c r="B14" s="44"/>
      <c r="C14" s="44"/>
      <c r="D14" s="44"/>
      <c r="E14" s="44"/>
      <c r="F14" s="44"/>
      <c r="G14" s="44"/>
      <c r="H14" s="44"/>
      <c r="I14" s="44"/>
      <c r="J14" s="44"/>
      <c r="K14" s="44"/>
    </row>
    <row r="15" spans="1:11" ht="141" customHeight="1" x14ac:dyDescent="0.25">
      <c r="A15" s="44" t="s">
        <v>65</v>
      </c>
      <c r="B15" s="44"/>
      <c r="C15" s="44"/>
      <c r="D15" s="44"/>
      <c r="E15" s="44"/>
      <c r="F15" s="44"/>
      <c r="G15" s="44"/>
      <c r="H15" s="44"/>
      <c r="I15" s="44"/>
      <c r="J15" s="44"/>
      <c r="K15" s="44"/>
    </row>
    <row r="16" spans="1:11" ht="255" customHeight="1" x14ac:dyDescent="0.25">
      <c r="A16" s="44" t="s">
        <v>83</v>
      </c>
      <c r="B16" s="44"/>
      <c r="C16" s="44"/>
      <c r="D16" s="44"/>
      <c r="E16" s="44"/>
      <c r="F16" s="44"/>
      <c r="G16" s="44"/>
      <c r="H16" s="44"/>
      <c r="I16" s="44"/>
      <c r="J16" s="44"/>
      <c r="K16" s="44"/>
    </row>
    <row r="17" spans="1:11" s="12" customFormat="1" ht="126.75" customHeight="1" x14ac:dyDescent="0.25">
      <c r="A17" s="44" t="s">
        <v>84</v>
      </c>
      <c r="B17" s="44"/>
      <c r="C17" s="44"/>
      <c r="D17" s="44"/>
      <c r="E17" s="44"/>
      <c r="F17" s="44"/>
      <c r="G17" s="44"/>
      <c r="H17" s="44"/>
      <c r="I17" s="44"/>
      <c r="J17" s="44"/>
      <c r="K17" s="44"/>
    </row>
    <row r="18" spans="1:11" x14ac:dyDescent="0.25">
      <c r="A18" s="31" t="s">
        <v>67</v>
      </c>
      <c r="B18" s="30"/>
      <c r="C18" s="30"/>
      <c r="D18" s="30"/>
      <c r="E18" s="30"/>
      <c r="F18" s="30"/>
      <c r="G18" s="30"/>
      <c r="H18" s="30"/>
      <c r="I18" s="30"/>
      <c r="J18" s="30"/>
      <c r="K18" s="30"/>
    </row>
    <row r="19" spans="1:11" ht="29.25" customHeight="1" x14ac:dyDescent="0.25">
      <c r="A19" s="44" t="s">
        <v>68</v>
      </c>
      <c r="B19" s="44"/>
      <c r="C19" s="44"/>
      <c r="D19" s="44"/>
      <c r="E19" s="44"/>
      <c r="F19" s="44"/>
      <c r="G19" s="44"/>
      <c r="H19" s="44"/>
      <c r="I19" s="44"/>
      <c r="J19" s="44"/>
      <c r="K19" s="44"/>
    </row>
    <row r="20" spans="1:11" x14ac:dyDescent="0.25">
      <c r="A20" s="31" t="s">
        <v>88</v>
      </c>
      <c r="B20" s="30"/>
      <c r="C20" s="30"/>
      <c r="D20" s="30"/>
      <c r="E20" s="30"/>
      <c r="F20" s="30"/>
      <c r="G20" s="30"/>
      <c r="H20" s="30"/>
      <c r="I20" s="30"/>
      <c r="J20" s="30"/>
      <c r="K20" s="30"/>
    </row>
    <row r="21" spans="1:11" ht="31.5" customHeight="1" x14ac:dyDescent="0.25">
      <c r="A21" s="44" t="s">
        <v>89</v>
      </c>
      <c r="B21" s="44"/>
      <c r="C21" s="44"/>
      <c r="D21" s="44"/>
      <c r="E21" s="44"/>
      <c r="F21" s="44"/>
      <c r="G21" s="44"/>
      <c r="H21" s="44"/>
      <c r="I21" s="44"/>
      <c r="J21" s="44"/>
      <c r="K21" s="44"/>
    </row>
  </sheetData>
  <mergeCells count="8">
    <mergeCell ref="A21:K21"/>
    <mergeCell ref="A19:K19"/>
    <mergeCell ref="A17:K17"/>
    <mergeCell ref="A10:K10"/>
    <mergeCell ref="A12:K12"/>
    <mergeCell ref="A14:K14"/>
    <mergeCell ref="A15:K15"/>
    <mergeCell ref="A16:K16"/>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4"/>
  <sheetViews>
    <sheetView tabSelected="1" workbookViewId="0">
      <selection activeCell="D4" sqref="D4"/>
    </sheetView>
  </sheetViews>
  <sheetFormatPr defaultColWidth="8.85546875" defaultRowHeight="15" x14ac:dyDescent="0.25"/>
  <cols>
    <col min="1" max="1" width="19.7109375" style="13" bestFit="1" customWidth="1"/>
    <col min="2" max="2" width="20.5703125" style="13" customWidth="1"/>
    <col min="3" max="3" width="20.85546875" style="13" customWidth="1"/>
    <col min="4" max="4" width="10" style="13" customWidth="1"/>
    <col min="5" max="5" width="14" style="13" bestFit="1" customWidth="1"/>
    <col min="6" max="6" width="20.28515625" style="12" customWidth="1"/>
    <col min="7" max="7" width="19.7109375" style="12" customWidth="1"/>
    <col min="8" max="8" width="12" style="12" bestFit="1" customWidth="1"/>
    <col min="9" max="9" width="8.85546875" style="12"/>
    <col min="10" max="10" width="12.42578125" style="12" customWidth="1"/>
    <col min="11" max="13" width="8.85546875" style="12"/>
    <col min="14" max="14" width="14.42578125" style="12" customWidth="1"/>
    <col min="15" max="15" width="10" style="12" bestFit="1" customWidth="1"/>
    <col min="16" max="16384" width="8.85546875" style="12"/>
  </cols>
  <sheetData>
    <row r="1" spans="1:15" x14ac:dyDescent="0.25">
      <c r="A1" s="11" t="s">
        <v>0</v>
      </c>
      <c r="B1" s="1" t="s">
        <v>69</v>
      </c>
      <c r="C1" s="1"/>
      <c r="D1" s="1"/>
      <c r="E1" s="1"/>
      <c r="F1" s="8" t="s">
        <v>10</v>
      </c>
      <c r="G1" s="8"/>
      <c r="H1" s="2"/>
      <c r="I1" s="2"/>
      <c r="J1" s="2"/>
      <c r="K1" s="8" t="s">
        <v>19</v>
      </c>
      <c r="L1" s="2"/>
      <c r="M1" s="2"/>
      <c r="N1" s="2"/>
      <c r="O1" s="2"/>
    </row>
    <row r="2" spans="1:15" ht="18" x14ac:dyDescent="0.35">
      <c r="A2" s="11" t="s">
        <v>1</v>
      </c>
      <c r="B2" s="1" t="s">
        <v>70</v>
      </c>
      <c r="C2" s="1"/>
      <c r="D2" s="1"/>
      <c r="E2" s="1"/>
      <c r="F2" s="2" t="s">
        <v>44</v>
      </c>
      <c r="G2" s="2"/>
      <c r="H2" s="2" t="s">
        <v>46</v>
      </c>
      <c r="I2" s="2">
        <v>5.5</v>
      </c>
      <c r="J2" s="2" t="s">
        <v>13</v>
      </c>
      <c r="K2" s="2" t="s">
        <v>20</v>
      </c>
      <c r="L2" s="2"/>
      <c r="M2" s="2"/>
      <c r="N2" s="2"/>
      <c r="O2" s="2"/>
    </row>
    <row r="3" spans="1:15" ht="18" x14ac:dyDescent="0.35">
      <c r="A3" s="11" t="s">
        <v>2</v>
      </c>
      <c r="B3" s="1" t="s">
        <v>71</v>
      </c>
      <c r="C3" s="1"/>
      <c r="D3" s="1"/>
      <c r="E3" s="1"/>
      <c r="F3" s="2" t="s">
        <v>45</v>
      </c>
      <c r="G3" s="2"/>
      <c r="H3" s="2" t="s">
        <v>47</v>
      </c>
      <c r="I3" s="2">
        <v>10</v>
      </c>
      <c r="J3" s="2" t="s">
        <v>12</v>
      </c>
      <c r="K3" s="2"/>
      <c r="L3" s="2"/>
      <c r="M3" s="2"/>
      <c r="N3" s="2"/>
      <c r="O3" s="2"/>
    </row>
    <row r="4" spans="1:15" ht="18" x14ac:dyDescent="0.35">
      <c r="A4" s="11" t="s">
        <v>3</v>
      </c>
      <c r="B4" s="1" t="s">
        <v>72</v>
      </c>
      <c r="C4" s="1"/>
      <c r="D4" s="1"/>
      <c r="E4" s="1"/>
      <c r="F4" s="2" t="s">
        <v>42</v>
      </c>
      <c r="G4" s="2"/>
      <c r="H4" s="2" t="s">
        <v>51</v>
      </c>
      <c r="I4" s="2">
        <v>6</v>
      </c>
      <c r="J4" s="2" t="s">
        <v>13</v>
      </c>
      <c r="K4" s="2"/>
      <c r="L4" s="2"/>
      <c r="M4" s="2"/>
      <c r="N4" s="2"/>
      <c r="O4" s="2"/>
    </row>
    <row r="5" spans="1:15" ht="18" x14ac:dyDescent="0.35">
      <c r="A5" s="11" t="s">
        <v>4</v>
      </c>
      <c r="B5" s="33" t="s">
        <v>73</v>
      </c>
      <c r="C5" s="33"/>
      <c r="D5" s="33"/>
      <c r="E5" s="1"/>
      <c r="F5" s="2" t="s">
        <v>43</v>
      </c>
      <c r="G5" s="2"/>
      <c r="H5" s="2" t="s">
        <v>48</v>
      </c>
      <c r="I5" s="2">
        <v>40</v>
      </c>
      <c r="J5" s="2" t="s">
        <v>12</v>
      </c>
      <c r="K5" s="2"/>
      <c r="L5" s="2"/>
      <c r="M5" s="2"/>
      <c r="N5" s="2"/>
      <c r="O5" s="2"/>
    </row>
    <row r="6" spans="1:15" ht="18" x14ac:dyDescent="0.35">
      <c r="A6" s="11" t="s">
        <v>5</v>
      </c>
      <c r="B6" s="1" t="s">
        <v>74</v>
      </c>
      <c r="C6" s="1"/>
      <c r="D6" s="1"/>
      <c r="E6" s="1"/>
      <c r="F6" s="2" t="s">
        <v>22</v>
      </c>
      <c r="G6" s="2"/>
      <c r="H6" s="3" t="s">
        <v>21</v>
      </c>
      <c r="I6" s="2">
        <v>170</v>
      </c>
      <c r="J6" s="3" t="s">
        <v>15</v>
      </c>
      <c r="K6" s="2"/>
      <c r="L6" s="2"/>
      <c r="M6" s="2"/>
      <c r="N6" s="2"/>
      <c r="O6" s="2"/>
    </row>
    <row r="7" spans="1:15" x14ac:dyDescent="0.25">
      <c r="A7" s="11" t="s">
        <v>6</v>
      </c>
      <c r="B7" s="1" t="s">
        <v>75</v>
      </c>
      <c r="C7" s="1"/>
      <c r="D7" s="1"/>
      <c r="E7" s="1"/>
      <c r="F7" s="2" t="s">
        <v>80</v>
      </c>
      <c r="G7" s="2"/>
      <c r="H7" s="3" t="s">
        <v>23</v>
      </c>
      <c r="I7" s="2">
        <v>247.5</v>
      </c>
      <c r="J7" s="3" t="s">
        <v>15</v>
      </c>
      <c r="K7" s="2" t="s">
        <v>24</v>
      </c>
      <c r="L7" s="2"/>
      <c r="M7" s="2"/>
      <c r="N7" s="2"/>
      <c r="O7" s="2"/>
    </row>
    <row r="8" spans="1:15" ht="15" customHeight="1" x14ac:dyDescent="0.35">
      <c r="A8" s="11" t="s">
        <v>7</v>
      </c>
      <c r="B8" s="1" t="s">
        <v>76</v>
      </c>
      <c r="C8" s="1"/>
      <c r="D8" s="1"/>
      <c r="E8" s="1"/>
      <c r="F8" s="2" t="s">
        <v>11</v>
      </c>
      <c r="G8" s="2"/>
      <c r="H8" s="3" t="s">
        <v>16</v>
      </c>
      <c r="I8" s="4">
        <v>2</v>
      </c>
      <c r="J8" s="3" t="s">
        <v>12</v>
      </c>
      <c r="K8" s="2" t="s">
        <v>24</v>
      </c>
      <c r="L8" s="2"/>
      <c r="M8" s="2"/>
      <c r="N8" s="2"/>
      <c r="O8" s="2"/>
    </row>
    <row r="9" spans="1:15" ht="17.25" x14ac:dyDescent="0.25">
      <c r="E9" s="1"/>
      <c r="F9" s="2" t="s">
        <v>25</v>
      </c>
      <c r="G9" s="2"/>
      <c r="H9" s="3" t="s">
        <v>17</v>
      </c>
      <c r="I9" s="2">
        <v>9.81</v>
      </c>
      <c r="J9" s="3" t="s">
        <v>18</v>
      </c>
      <c r="K9" s="2"/>
      <c r="L9" s="2"/>
      <c r="M9" s="2"/>
      <c r="N9" s="2"/>
      <c r="O9" s="2"/>
    </row>
    <row r="10" spans="1:15" x14ac:dyDescent="0.25">
      <c r="E10" s="1"/>
      <c r="F10" s="9" t="s">
        <v>30</v>
      </c>
      <c r="G10" s="9"/>
      <c r="H10" s="5"/>
      <c r="I10" s="5"/>
      <c r="J10" s="5"/>
      <c r="K10" s="5"/>
      <c r="L10" s="5"/>
      <c r="M10" s="5"/>
      <c r="N10" s="5"/>
      <c r="O10" s="5"/>
    </row>
    <row r="11" spans="1:15" x14ac:dyDescent="0.25">
      <c r="E11" s="1"/>
      <c r="F11" s="5" t="s">
        <v>31</v>
      </c>
      <c r="G11" s="5"/>
      <c r="H11" s="6" t="s">
        <v>14</v>
      </c>
      <c r="I11" s="5">
        <f>IF(ABS(I7-I6)&lt;180,ABS(I6-I7),ABS(ABS(I7-I6)-360))</f>
        <v>77.5</v>
      </c>
      <c r="J11" s="5" t="s">
        <v>15</v>
      </c>
      <c r="K11" s="5"/>
      <c r="L11" s="5"/>
      <c r="M11" s="5"/>
      <c r="N11" s="5"/>
      <c r="O11" s="5"/>
    </row>
    <row r="12" spans="1:15" ht="18" x14ac:dyDescent="0.35">
      <c r="A12" s="11"/>
      <c r="B12" s="1"/>
      <c r="C12" s="1"/>
      <c r="D12" s="1"/>
      <c r="E12" s="1"/>
      <c r="F12" s="5" t="s">
        <v>33</v>
      </c>
      <c r="G12" s="5"/>
      <c r="H12" s="6" t="s">
        <v>26</v>
      </c>
      <c r="I12" s="7">
        <f>IF(I11&lt;20,1,MAX(0.7,COS(RADIANS(I11-20))))</f>
        <v>0.7</v>
      </c>
      <c r="J12" s="5" t="s">
        <v>27</v>
      </c>
      <c r="K12" s="5" t="s">
        <v>32</v>
      </c>
      <c r="L12" s="5"/>
      <c r="M12" s="5"/>
      <c r="N12" s="5"/>
      <c r="O12" s="5"/>
    </row>
    <row r="13" spans="1:15" ht="18" x14ac:dyDescent="0.35">
      <c r="A13" s="11"/>
      <c r="B13" s="1"/>
      <c r="C13" s="1"/>
      <c r="D13" s="1"/>
      <c r="E13" s="1"/>
      <c r="F13" s="5" t="s">
        <v>33</v>
      </c>
      <c r="G13" s="5"/>
      <c r="H13" s="6" t="s">
        <v>28</v>
      </c>
      <c r="I13" s="7">
        <f>IF(I11&lt;80,1,IF(I11&lt;110,(110-I11)/30,0))</f>
        <v>1</v>
      </c>
      <c r="J13" s="5" t="s">
        <v>27</v>
      </c>
      <c r="K13" s="5" t="s">
        <v>36</v>
      </c>
      <c r="L13" s="5"/>
      <c r="M13" s="5"/>
      <c r="N13" s="5"/>
      <c r="O13" s="5"/>
    </row>
    <row r="14" spans="1:15" ht="18" x14ac:dyDescent="0.35">
      <c r="A14" s="11"/>
      <c r="B14" s="1"/>
      <c r="C14" s="1"/>
      <c r="D14" s="1"/>
      <c r="E14" s="1"/>
      <c r="F14" s="5" t="s">
        <v>34</v>
      </c>
      <c r="G14" s="5"/>
      <c r="H14" s="6" t="s">
        <v>29</v>
      </c>
      <c r="I14" s="7">
        <f>I8*I13</f>
        <v>2</v>
      </c>
      <c r="J14" s="5" t="s">
        <v>12</v>
      </c>
      <c r="K14" s="5" t="s">
        <v>35</v>
      </c>
      <c r="L14" s="5"/>
      <c r="M14" s="5"/>
      <c r="N14" s="5"/>
      <c r="O14" s="5"/>
    </row>
    <row r="15" spans="1:15" x14ac:dyDescent="0.25">
      <c r="A15" s="11"/>
      <c r="B15" s="1"/>
      <c r="C15" s="1"/>
      <c r="D15" s="1"/>
      <c r="E15" s="1"/>
      <c r="F15" s="10" t="s">
        <v>37</v>
      </c>
      <c r="G15" s="10"/>
      <c r="H15" s="10"/>
      <c r="I15" s="10"/>
      <c r="J15" s="10"/>
      <c r="K15" s="10"/>
      <c r="L15" s="10"/>
      <c r="M15" s="10"/>
      <c r="N15" s="10"/>
      <c r="O15" s="10"/>
    </row>
    <row r="16" spans="1:15" ht="15.75" thickBot="1" x14ac:dyDescent="0.3"/>
    <row r="17" spans="1:15" ht="18" x14ac:dyDescent="0.35">
      <c r="A17" s="11" t="s">
        <v>8</v>
      </c>
      <c r="B17" s="11" t="s">
        <v>9</v>
      </c>
      <c r="C17" s="11" t="s">
        <v>77</v>
      </c>
      <c r="D17" s="11" t="s">
        <v>78</v>
      </c>
      <c r="E17" s="11" t="s">
        <v>40</v>
      </c>
      <c r="F17" s="20" t="s">
        <v>49</v>
      </c>
      <c r="G17" s="20" t="s">
        <v>50</v>
      </c>
      <c r="H17" s="14" t="s">
        <v>38</v>
      </c>
      <c r="I17" s="14" t="s">
        <v>39</v>
      </c>
      <c r="J17" s="14" t="s">
        <v>41</v>
      </c>
      <c r="L17" s="21" t="s">
        <v>52</v>
      </c>
      <c r="M17" s="24" t="s">
        <v>53</v>
      </c>
      <c r="N17" s="22" t="s">
        <v>66</v>
      </c>
      <c r="O17" s="18"/>
    </row>
    <row r="18" spans="1:15" ht="15.75" thickBot="1" x14ac:dyDescent="0.3">
      <c r="A18" s="13">
        <v>-40.000000000002103</v>
      </c>
      <c r="B18" s="13">
        <v>-0.52</v>
      </c>
      <c r="C18" s="13">
        <f>VLOOKUP(A18,Getijverloop!A11:B911,2)</f>
        <v>-0.52</v>
      </c>
      <c r="D18" s="13">
        <f>B18-C18</f>
        <v>0</v>
      </c>
      <c r="E18" s="13">
        <f>$I$14*D18/(MAX($D$18:$D$498))</f>
        <v>0</v>
      </c>
      <c r="F18" s="13">
        <f>IF(B18&gt;$I$2,0.13*($I$9*E18^3)^0.5+0.6*($I$9*(B18-$I$2)^3)^0.5,IF(E18=0,0,0.13*($I$9*E18^3)^0.5*EXP((-3*($I$2-B18))/(E18*$I$12))))</f>
        <v>0</v>
      </c>
      <c r="G18" s="13">
        <f t="shared" ref="G18:G81" si="0">IF(B18&gt;$I$4,0.13*($I$9*E18^3)^0.5+0.6*($I$9*(B18-$I$4)^3)^0.5,IF(E18=0,0,0.13*($I$9*E18^3)^0.5*EXP((-3*($I$4-B18))/(E18*$I$12))))</f>
        <v>0</v>
      </c>
      <c r="H18" s="13">
        <f>F18*$I$3+G18*$I$5</f>
        <v>0</v>
      </c>
      <c r="I18" s="16">
        <f>H18*3600</f>
        <v>0</v>
      </c>
      <c r="J18" s="16">
        <f>I18</f>
        <v>0</v>
      </c>
      <c r="L18" s="25">
        <f>MAX(F18:F594)</f>
        <v>0.32032232529601368</v>
      </c>
      <c r="M18" s="26">
        <f>MAX(G18:G594)</f>
        <v>0.10033880484356174</v>
      </c>
      <c r="N18" s="23">
        <f>MAX(J18:J594)</f>
        <v>345957.7579739684</v>
      </c>
      <c r="O18" s="19"/>
    </row>
    <row r="19" spans="1:15" x14ac:dyDescent="0.25">
      <c r="A19" s="13">
        <v>-39.833333333335403</v>
      </c>
      <c r="B19" s="13">
        <v>-0.48</v>
      </c>
      <c r="C19" s="13">
        <f>VLOOKUP(A19,Getijverloop!A12:B912,2)</f>
        <v>-0.48</v>
      </c>
      <c r="D19" s="13">
        <f t="shared" ref="D19:D82" si="1">B19-C19</f>
        <v>0</v>
      </c>
      <c r="E19" s="13">
        <f t="shared" ref="E19:E81" si="2">$I$14*D19/(MAX($D$18:$D$498))</f>
        <v>0</v>
      </c>
      <c r="F19" s="13">
        <f t="shared" ref="F19:F81" si="3">IF(B19&gt;$I$2,0.13*($I$9*E19^3)^0.5+0.6*($I$9*(B19-$I$2)^3)^0.5,IF(E19=0,0,0.13*($I$9*E19^3)^0.5*EXP((-3*($I$2-B19))/(E19*$I$12))))</f>
        <v>0</v>
      </c>
      <c r="G19" s="13">
        <f t="shared" si="0"/>
        <v>0</v>
      </c>
      <c r="H19" s="13">
        <f t="shared" ref="H19:H82" si="4">F19*$I$3+G19*$I$5</f>
        <v>0</v>
      </c>
      <c r="I19" s="16">
        <f t="shared" ref="I19:I82" si="5">H19*3600</f>
        <v>0</v>
      </c>
      <c r="J19" s="16">
        <f>J18+I19</f>
        <v>0</v>
      </c>
      <c r="L19" s="14"/>
    </row>
    <row r="20" spans="1:15" ht="18" x14ac:dyDescent="0.25">
      <c r="A20" s="13">
        <v>-39.666666666668803</v>
      </c>
      <c r="B20" s="13">
        <v>-0.43</v>
      </c>
      <c r="C20" s="13">
        <f>VLOOKUP(A20,Getijverloop!A13:B913,2)</f>
        <v>-0.43</v>
      </c>
      <c r="D20" s="13">
        <f t="shared" si="1"/>
        <v>0</v>
      </c>
      <c r="E20" s="13">
        <f t="shared" si="2"/>
        <v>0</v>
      </c>
      <c r="F20" s="13">
        <f t="shared" si="3"/>
        <v>0</v>
      </c>
      <c r="G20" s="13">
        <f t="shared" si="0"/>
        <v>0</v>
      </c>
      <c r="H20" s="13">
        <f t="shared" si="4"/>
        <v>0</v>
      </c>
      <c r="I20" s="16">
        <f t="shared" si="5"/>
        <v>0</v>
      </c>
      <c r="J20" s="16">
        <f t="shared" ref="J20:J83" si="6">J19+I20</f>
        <v>0</v>
      </c>
      <c r="L20" s="36" t="s">
        <v>85</v>
      </c>
      <c r="M20" s="37"/>
      <c r="N20" s="34"/>
      <c r="O20" s="35"/>
    </row>
    <row r="21" spans="1:15" ht="15.75" thickBot="1" x14ac:dyDescent="0.3">
      <c r="A21" s="13">
        <v>-39.500000000002103</v>
      </c>
      <c r="B21" s="13">
        <v>-0.37</v>
      </c>
      <c r="C21" s="13">
        <f>VLOOKUP(A21,Getijverloop!A14:B914,2)</f>
        <v>-0.37</v>
      </c>
      <c r="D21" s="13">
        <f t="shared" si="1"/>
        <v>0</v>
      </c>
      <c r="E21" s="13">
        <f t="shared" si="2"/>
        <v>0</v>
      </c>
      <c r="F21" s="13">
        <f t="shared" si="3"/>
        <v>0</v>
      </c>
      <c r="G21" s="13">
        <f t="shared" si="0"/>
        <v>0</v>
      </c>
      <c r="H21" s="13">
        <f t="shared" si="4"/>
        <v>0</v>
      </c>
      <c r="I21" s="16">
        <f t="shared" si="5"/>
        <v>0</v>
      </c>
      <c r="J21" s="16">
        <f t="shared" si="6"/>
        <v>0</v>
      </c>
      <c r="L21" s="38" t="s">
        <v>81</v>
      </c>
      <c r="M21" s="39"/>
      <c r="N21" s="17"/>
      <c r="O21" s="17"/>
    </row>
    <row r="22" spans="1:15" ht="18" x14ac:dyDescent="0.35">
      <c r="A22" s="13">
        <v>-39.333333333335503</v>
      </c>
      <c r="B22" s="13">
        <v>-0.28999999999999998</v>
      </c>
      <c r="C22" s="13">
        <f>VLOOKUP(A22,Getijverloop!A15:B915,2)</f>
        <v>-0.28999999999999998</v>
      </c>
      <c r="D22" s="13">
        <f t="shared" si="1"/>
        <v>0</v>
      </c>
      <c r="E22" s="13">
        <f t="shared" si="2"/>
        <v>0</v>
      </c>
      <c r="F22" s="13">
        <f t="shared" si="3"/>
        <v>0</v>
      </c>
      <c r="G22" s="13">
        <f t="shared" si="0"/>
        <v>0</v>
      </c>
      <c r="H22" s="13">
        <f t="shared" si="4"/>
        <v>0</v>
      </c>
      <c r="I22" s="16">
        <f t="shared" si="5"/>
        <v>0</v>
      </c>
      <c r="J22" s="16">
        <f t="shared" si="6"/>
        <v>0</v>
      </c>
      <c r="L22" s="40" t="s">
        <v>86</v>
      </c>
      <c r="M22" s="41" t="s">
        <v>87</v>
      </c>
      <c r="N22" s="16"/>
      <c r="O22" s="16"/>
    </row>
    <row r="23" spans="1:15" ht="15.75" thickBot="1" x14ac:dyDescent="0.3">
      <c r="A23" s="13">
        <v>-39.166666666668803</v>
      </c>
      <c r="B23" s="13">
        <v>-0.19</v>
      </c>
      <c r="C23" s="13">
        <f>VLOOKUP(A23,Getijverloop!A16:B916,2)</f>
        <v>-0.19</v>
      </c>
      <c r="D23" s="13">
        <f t="shared" si="1"/>
        <v>0</v>
      </c>
      <c r="E23" s="13">
        <f t="shared" si="2"/>
        <v>0</v>
      </c>
      <c r="F23" s="13">
        <f t="shared" si="3"/>
        <v>0</v>
      </c>
      <c r="G23" s="13">
        <f t="shared" si="0"/>
        <v>0</v>
      </c>
      <c r="H23" s="13">
        <f t="shared" si="4"/>
        <v>0</v>
      </c>
      <c r="I23" s="16">
        <f t="shared" si="5"/>
        <v>0</v>
      </c>
      <c r="J23" s="16">
        <f t="shared" si="6"/>
        <v>0</v>
      </c>
      <c r="L23" s="42">
        <f>IF(MAX(B$18:B$498)&gt;$I$2,0.13*($I$9*$I$14^3)^0.5+1.1*0.55*($I$9*(MAX(B$18:B$498)-$I$2)^3)^0.5,IF($I$14=0,0,0.13*($I$9*$I$14^3)^0.5*EXP((-3*($I$2-MAX(B$18:B$498)))/($I$14*$I$12))))</f>
        <v>0.39493374573529688</v>
      </c>
      <c r="M23" s="43">
        <f>IF(MAX(B$18:B$498)&gt;$I$4,0.13*($I$9*$I$14^3)^0.5+1.1*0.55*($I$9*(MAX(B$18:B$498)-$I$4)^3)^0.5,IF($I$14=0,0,0.13*($I$9*$I$14^3)^0.5*EXP((-3*($I$4-MAX(B$18:B$498)))/($I$14*$I$12))))</f>
        <v>0.13527225442686186</v>
      </c>
      <c r="N23" s="16"/>
      <c r="O23" s="16"/>
    </row>
    <row r="24" spans="1:15" x14ac:dyDescent="0.25">
      <c r="A24" s="13">
        <v>-39.000000000002203</v>
      </c>
      <c r="B24" s="13">
        <v>-0.08</v>
      </c>
      <c r="C24" s="13">
        <f>VLOOKUP(A24,Getijverloop!A17:B917,2)</f>
        <v>-0.08</v>
      </c>
      <c r="D24" s="13">
        <f t="shared" si="1"/>
        <v>0</v>
      </c>
      <c r="E24" s="13">
        <f t="shared" si="2"/>
        <v>0</v>
      </c>
      <c r="F24" s="13">
        <f t="shared" si="3"/>
        <v>0</v>
      </c>
      <c r="G24" s="13">
        <f t="shared" si="0"/>
        <v>0</v>
      </c>
      <c r="H24" s="13">
        <f t="shared" si="4"/>
        <v>0</v>
      </c>
      <c r="I24" s="16">
        <f t="shared" si="5"/>
        <v>0</v>
      </c>
      <c r="J24" s="16">
        <f t="shared" si="6"/>
        <v>0</v>
      </c>
      <c r="M24" s="15"/>
      <c r="N24" s="16"/>
      <c r="O24" s="16"/>
    </row>
    <row r="25" spans="1:15" x14ac:dyDescent="0.25">
      <c r="A25" s="13">
        <v>-38.833333333335503</v>
      </c>
      <c r="B25" s="13">
        <v>0.05</v>
      </c>
      <c r="C25" s="13">
        <f>VLOOKUP(A25,Getijverloop!A18:B918,2)</f>
        <v>0.05</v>
      </c>
      <c r="D25" s="13">
        <f t="shared" si="1"/>
        <v>0</v>
      </c>
      <c r="E25" s="13">
        <f t="shared" si="2"/>
        <v>0</v>
      </c>
      <c r="F25" s="13">
        <f t="shared" si="3"/>
        <v>0</v>
      </c>
      <c r="G25" s="13">
        <f t="shared" si="0"/>
        <v>0</v>
      </c>
      <c r="H25" s="13">
        <f t="shared" si="4"/>
        <v>0</v>
      </c>
      <c r="I25" s="16">
        <f t="shared" si="5"/>
        <v>0</v>
      </c>
      <c r="J25" s="16">
        <f t="shared" si="6"/>
        <v>0</v>
      </c>
      <c r="M25" s="15"/>
      <c r="N25" s="16"/>
      <c r="O25" s="16"/>
    </row>
    <row r="26" spans="1:15" x14ac:dyDescent="0.25">
      <c r="A26" s="13">
        <v>-38.666666666668803</v>
      </c>
      <c r="B26" s="13">
        <v>0.17</v>
      </c>
      <c r="C26" s="13">
        <f>VLOOKUP(A26,Getijverloop!A19:B919,2)</f>
        <v>0.17</v>
      </c>
      <c r="D26" s="13">
        <f t="shared" si="1"/>
        <v>0</v>
      </c>
      <c r="E26" s="13">
        <f t="shared" si="2"/>
        <v>0</v>
      </c>
      <c r="F26" s="13">
        <f t="shared" si="3"/>
        <v>0</v>
      </c>
      <c r="G26" s="13">
        <f t="shared" si="0"/>
        <v>0</v>
      </c>
      <c r="H26" s="13">
        <f t="shared" si="4"/>
        <v>0</v>
      </c>
      <c r="I26" s="16">
        <f t="shared" si="5"/>
        <v>0</v>
      </c>
      <c r="J26" s="16">
        <f t="shared" si="6"/>
        <v>0</v>
      </c>
    </row>
    <row r="27" spans="1:15" x14ac:dyDescent="0.25">
      <c r="A27" s="13">
        <v>-38.500000000002203</v>
      </c>
      <c r="B27" s="13">
        <v>0.32</v>
      </c>
      <c r="C27" s="13">
        <f>VLOOKUP(A27,Getijverloop!A20:B920,2)</f>
        <v>0.32</v>
      </c>
      <c r="D27" s="13">
        <f t="shared" si="1"/>
        <v>0</v>
      </c>
      <c r="E27" s="13">
        <f t="shared" si="2"/>
        <v>0</v>
      </c>
      <c r="F27" s="13">
        <f t="shared" si="3"/>
        <v>0</v>
      </c>
      <c r="G27" s="13">
        <f t="shared" si="0"/>
        <v>0</v>
      </c>
      <c r="H27" s="13">
        <f t="shared" si="4"/>
        <v>0</v>
      </c>
      <c r="I27" s="16">
        <f t="shared" si="5"/>
        <v>0</v>
      </c>
      <c r="J27" s="16">
        <f t="shared" si="6"/>
        <v>0</v>
      </c>
    </row>
    <row r="28" spans="1:15" x14ac:dyDescent="0.25">
      <c r="A28" s="13">
        <v>-38.333333333335503</v>
      </c>
      <c r="B28" s="13">
        <v>0.47</v>
      </c>
      <c r="C28" s="13">
        <f>VLOOKUP(A28,Getijverloop!A21:B921,2)</f>
        <v>0.47</v>
      </c>
      <c r="D28" s="13">
        <f t="shared" si="1"/>
        <v>0</v>
      </c>
      <c r="E28" s="13">
        <f t="shared" si="2"/>
        <v>0</v>
      </c>
      <c r="F28" s="13">
        <f t="shared" si="3"/>
        <v>0</v>
      </c>
      <c r="G28" s="13">
        <f t="shared" si="0"/>
        <v>0</v>
      </c>
      <c r="H28" s="13">
        <f t="shared" si="4"/>
        <v>0</v>
      </c>
      <c r="I28" s="16">
        <f t="shared" si="5"/>
        <v>0</v>
      </c>
      <c r="J28" s="16">
        <f t="shared" si="6"/>
        <v>0</v>
      </c>
    </row>
    <row r="29" spans="1:15" x14ac:dyDescent="0.25">
      <c r="A29" s="13">
        <v>-38.166666666668903</v>
      </c>
      <c r="B29" s="13">
        <v>0.6</v>
      </c>
      <c r="C29" s="13">
        <f>VLOOKUP(A29,Getijverloop!A22:B922,2)</f>
        <v>0.6</v>
      </c>
      <c r="D29" s="13">
        <f t="shared" si="1"/>
        <v>0</v>
      </c>
      <c r="E29" s="13">
        <f t="shared" si="2"/>
        <v>0</v>
      </c>
      <c r="F29" s="13">
        <f t="shared" si="3"/>
        <v>0</v>
      </c>
      <c r="G29" s="13">
        <f t="shared" si="0"/>
        <v>0</v>
      </c>
      <c r="H29" s="13">
        <f t="shared" si="4"/>
        <v>0</v>
      </c>
      <c r="I29" s="16">
        <f t="shared" si="5"/>
        <v>0</v>
      </c>
      <c r="J29" s="16">
        <f t="shared" si="6"/>
        <v>0</v>
      </c>
    </row>
    <row r="30" spans="1:15" x14ac:dyDescent="0.25">
      <c r="A30" s="13">
        <v>-38.000000000002203</v>
      </c>
      <c r="B30" s="13">
        <v>0.73</v>
      </c>
      <c r="C30" s="13">
        <f>VLOOKUP(A30,Getijverloop!A23:B923,2)</f>
        <v>0.73</v>
      </c>
      <c r="D30" s="13">
        <f t="shared" si="1"/>
        <v>0</v>
      </c>
      <c r="E30" s="13">
        <f t="shared" si="2"/>
        <v>0</v>
      </c>
      <c r="F30" s="13">
        <f t="shared" si="3"/>
        <v>0</v>
      </c>
      <c r="G30" s="13">
        <f t="shared" si="0"/>
        <v>0</v>
      </c>
      <c r="H30" s="13">
        <f t="shared" si="4"/>
        <v>0</v>
      </c>
      <c r="I30" s="16">
        <f t="shared" si="5"/>
        <v>0</v>
      </c>
      <c r="J30" s="16">
        <f t="shared" si="6"/>
        <v>0</v>
      </c>
    </row>
    <row r="31" spans="1:15" x14ac:dyDescent="0.25">
      <c r="A31" s="13">
        <v>-37.833333333335602</v>
      </c>
      <c r="B31" s="13">
        <v>0.83</v>
      </c>
      <c r="C31" s="13">
        <f>VLOOKUP(A31,Getijverloop!A24:B924,2)</f>
        <v>0.83</v>
      </c>
      <c r="D31" s="13">
        <f t="shared" si="1"/>
        <v>0</v>
      </c>
      <c r="E31" s="13">
        <f t="shared" si="2"/>
        <v>0</v>
      </c>
      <c r="F31" s="13">
        <f t="shared" si="3"/>
        <v>0</v>
      </c>
      <c r="G31" s="13">
        <f t="shared" si="0"/>
        <v>0</v>
      </c>
      <c r="H31" s="13">
        <f t="shared" si="4"/>
        <v>0</v>
      </c>
      <c r="I31" s="16">
        <f t="shared" si="5"/>
        <v>0</v>
      </c>
      <c r="J31" s="16">
        <f t="shared" si="6"/>
        <v>0</v>
      </c>
    </row>
    <row r="32" spans="1:15" x14ac:dyDescent="0.25">
      <c r="A32" s="13">
        <v>-37.666666666668903</v>
      </c>
      <c r="B32" s="13">
        <v>0.9</v>
      </c>
      <c r="C32" s="13">
        <f>VLOOKUP(A32,Getijverloop!A25:B925,2)</f>
        <v>0.9</v>
      </c>
      <c r="D32" s="13">
        <f t="shared" si="1"/>
        <v>0</v>
      </c>
      <c r="E32" s="13">
        <f t="shared" si="2"/>
        <v>0</v>
      </c>
      <c r="F32" s="13">
        <f t="shared" si="3"/>
        <v>0</v>
      </c>
      <c r="G32" s="13">
        <f t="shared" si="0"/>
        <v>0</v>
      </c>
      <c r="H32" s="13">
        <f t="shared" si="4"/>
        <v>0</v>
      </c>
      <c r="I32" s="16">
        <f t="shared" si="5"/>
        <v>0</v>
      </c>
      <c r="J32" s="16">
        <f t="shared" si="6"/>
        <v>0</v>
      </c>
    </row>
    <row r="33" spans="1:10" x14ac:dyDescent="0.25">
      <c r="A33" s="13">
        <v>-37.500000000002203</v>
      </c>
      <c r="B33" s="13">
        <v>0.95</v>
      </c>
      <c r="C33" s="13">
        <f>VLOOKUP(A33,Getijverloop!A26:B926,2)</f>
        <v>0.95</v>
      </c>
      <c r="D33" s="13">
        <f t="shared" si="1"/>
        <v>0</v>
      </c>
      <c r="E33" s="13">
        <f t="shared" si="2"/>
        <v>0</v>
      </c>
      <c r="F33" s="13">
        <f t="shared" si="3"/>
        <v>0</v>
      </c>
      <c r="G33" s="13">
        <f t="shared" si="0"/>
        <v>0</v>
      </c>
      <c r="H33" s="13">
        <f t="shared" si="4"/>
        <v>0</v>
      </c>
      <c r="I33" s="16">
        <f t="shared" si="5"/>
        <v>0</v>
      </c>
      <c r="J33" s="16">
        <f t="shared" si="6"/>
        <v>0</v>
      </c>
    </row>
    <row r="34" spans="1:10" x14ac:dyDescent="0.25">
      <c r="A34" s="13">
        <v>-37.333333333335602</v>
      </c>
      <c r="B34" s="13">
        <v>0.97</v>
      </c>
      <c r="C34" s="13">
        <f>VLOOKUP(A34,Getijverloop!A27:B927,2)</f>
        <v>0.97</v>
      </c>
      <c r="D34" s="13">
        <f t="shared" si="1"/>
        <v>0</v>
      </c>
      <c r="E34" s="13">
        <f t="shared" si="2"/>
        <v>0</v>
      </c>
      <c r="F34" s="13">
        <f t="shared" si="3"/>
        <v>0</v>
      </c>
      <c r="G34" s="13">
        <f t="shared" si="0"/>
        <v>0</v>
      </c>
      <c r="H34" s="13">
        <f t="shared" si="4"/>
        <v>0</v>
      </c>
      <c r="I34" s="16">
        <f t="shared" si="5"/>
        <v>0</v>
      </c>
      <c r="J34" s="16">
        <f t="shared" si="6"/>
        <v>0</v>
      </c>
    </row>
    <row r="35" spans="1:10" x14ac:dyDescent="0.25">
      <c r="A35" s="13">
        <v>-37.166666666668903</v>
      </c>
      <c r="B35" s="13">
        <v>0.97</v>
      </c>
      <c r="C35" s="13">
        <f>VLOOKUP(A35,Getijverloop!A28:B928,2)</f>
        <v>0.97</v>
      </c>
      <c r="D35" s="13">
        <f t="shared" si="1"/>
        <v>0</v>
      </c>
      <c r="E35" s="13">
        <f t="shared" si="2"/>
        <v>0</v>
      </c>
      <c r="F35" s="13">
        <f t="shared" si="3"/>
        <v>0</v>
      </c>
      <c r="G35" s="13">
        <f t="shared" si="0"/>
        <v>0</v>
      </c>
      <c r="H35" s="13">
        <f t="shared" si="4"/>
        <v>0</v>
      </c>
      <c r="I35" s="16">
        <f t="shared" si="5"/>
        <v>0</v>
      </c>
      <c r="J35" s="16">
        <f t="shared" si="6"/>
        <v>0</v>
      </c>
    </row>
    <row r="36" spans="1:10" x14ac:dyDescent="0.25">
      <c r="A36" s="13">
        <v>-37.000000000002302</v>
      </c>
      <c r="B36" s="13">
        <v>0.95</v>
      </c>
      <c r="C36" s="13">
        <f>VLOOKUP(A36,Getijverloop!A29:B929,2)</f>
        <v>0.95</v>
      </c>
      <c r="D36" s="13">
        <f t="shared" si="1"/>
        <v>0</v>
      </c>
      <c r="E36" s="13">
        <f t="shared" si="2"/>
        <v>0</v>
      </c>
      <c r="F36" s="13">
        <f t="shared" si="3"/>
        <v>0</v>
      </c>
      <c r="G36" s="13">
        <f t="shared" si="0"/>
        <v>0</v>
      </c>
      <c r="H36" s="13">
        <f t="shared" si="4"/>
        <v>0</v>
      </c>
      <c r="I36" s="16">
        <f t="shared" si="5"/>
        <v>0</v>
      </c>
      <c r="J36" s="16">
        <f t="shared" si="6"/>
        <v>0</v>
      </c>
    </row>
    <row r="37" spans="1:10" x14ac:dyDescent="0.25">
      <c r="A37" s="13">
        <v>-36.833333333335602</v>
      </c>
      <c r="B37" s="13">
        <v>0.91</v>
      </c>
      <c r="C37" s="13">
        <f>VLOOKUP(A37,Getijverloop!A30:B930,2)</f>
        <v>0.91</v>
      </c>
      <c r="D37" s="13">
        <f t="shared" si="1"/>
        <v>0</v>
      </c>
      <c r="E37" s="13">
        <f t="shared" si="2"/>
        <v>0</v>
      </c>
      <c r="F37" s="13">
        <f t="shared" si="3"/>
        <v>0</v>
      </c>
      <c r="G37" s="13">
        <f t="shared" si="0"/>
        <v>0</v>
      </c>
      <c r="H37" s="13">
        <f t="shared" si="4"/>
        <v>0</v>
      </c>
      <c r="I37" s="16">
        <f t="shared" si="5"/>
        <v>0</v>
      </c>
      <c r="J37" s="16">
        <f t="shared" si="6"/>
        <v>0</v>
      </c>
    </row>
    <row r="38" spans="1:10" x14ac:dyDescent="0.25">
      <c r="A38" s="13">
        <v>-36.666666666669002</v>
      </c>
      <c r="B38" s="13">
        <v>0.87</v>
      </c>
      <c r="C38" s="13">
        <f>VLOOKUP(A38,Getijverloop!A31:B931,2)</f>
        <v>0.87</v>
      </c>
      <c r="D38" s="13">
        <f t="shared" si="1"/>
        <v>0</v>
      </c>
      <c r="E38" s="13">
        <f t="shared" si="2"/>
        <v>0</v>
      </c>
      <c r="F38" s="13">
        <f t="shared" si="3"/>
        <v>0</v>
      </c>
      <c r="G38" s="13">
        <f t="shared" si="0"/>
        <v>0</v>
      </c>
      <c r="H38" s="13">
        <f t="shared" si="4"/>
        <v>0</v>
      </c>
      <c r="I38" s="16">
        <f t="shared" si="5"/>
        <v>0</v>
      </c>
      <c r="J38" s="16">
        <f t="shared" si="6"/>
        <v>0</v>
      </c>
    </row>
    <row r="39" spans="1:10" x14ac:dyDescent="0.25">
      <c r="A39" s="13">
        <v>-36.500000000002302</v>
      </c>
      <c r="B39" s="13">
        <v>0.82</v>
      </c>
      <c r="C39" s="13">
        <f>VLOOKUP(A39,Getijverloop!A32:B932,2)</f>
        <v>0.82</v>
      </c>
      <c r="D39" s="13">
        <f t="shared" si="1"/>
        <v>0</v>
      </c>
      <c r="E39" s="13">
        <f t="shared" si="2"/>
        <v>0</v>
      </c>
      <c r="F39" s="13">
        <f t="shared" si="3"/>
        <v>0</v>
      </c>
      <c r="G39" s="13">
        <f t="shared" si="0"/>
        <v>0</v>
      </c>
      <c r="H39" s="13">
        <f t="shared" si="4"/>
        <v>0</v>
      </c>
      <c r="I39" s="16">
        <f t="shared" si="5"/>
        <v>0</v>
      </c>
      <c r="J39" s="16">
        <f t="shared" si="6"/>
        <v>0</v>
      </c>
    </row>
    <row r="40" spans="1:10" x14ac:dyDescent="0.25">
      <c r="A40" s="13">
        <v>-36.333333333335602</v>
      </c>
      <c r="B40" s="13">
        <v>0.78</v>
      </c>
      <c r="C40" s="13">
        <f>VLOOKUP(A40,Getijverloop!A33:B933,2)</f>
        <v>0.78</v>
      </c>
      <c r="D40" s="13">
        <f t="shared" si="1"/>
        <v>0</v>
      </c>
      <c r="E40" s="13">
        <f t="shared" si="2"/>
        <v>0</v>
      </c>
      <c r="F40" s="13">
        <f t="shared" si="3"/>
        <v>0</v>
      </c>
      <c r="G40" s="13">
        <f t="shared" si="0"/>
        <v>0</v>
      </c>
      <c r="H40" s="13">
        <f t="shared" si="4"/>
        <v>0</v>
      </c>
      <c r="I40" s="16">
        <f t="shared" si="5"/>
        <v>0</v>
      </c>
      <c r="J40" s="16">
        <f t="shared" si="6"/>
        <v>0</v>
      </c>
    </row>
    <row r="41" spans="1:10" x14ac:dyDescent="0.25">
      <c r="A41" s="13">
        <v>-36.166666666669002</v>
      </c>
      <c r="B41" s="13">
        <v>0.73</v>
      </c>
      <c r="C41" s="13">
        <f>VLOOKUP(A41,Getijverloop!A34:B934,2)</f>
        <v>0.73</v>
      </c>
      <c r="D41" s="13">
        <f t="shared" si="1"/>
        <v>0</v>
      </c>
      <c r="E41" s="13">
        <f t="shared" si="2"/>
        <v>0</v>
      </c>
      <c r="F41" s="13">
        <f t="shared" si="3"/>
        <v>0</v>
      </c>
      <c r="G41" s="13">
        <f t="shared" si="0"/>
        <v>0</v>
      </c>
      <c r="H41" s="13">
        <f t="shared" si="4"/>
        <v>0</v>
      </c>
      <c r="I41" s="16">
        <f t="shared" si="5"/>
        <v>0</v>
      </c>
      <c r="J41" s="16">
        <f t="shared" si="6"/>
        <v>0</v>
      </c>
    </row>
    <row r="42" spans="1:10" x14ac:dyDescent="0.25">
      <c r="A42" s="13">
        <v>-36.000000000002302</v>
      </c>
      <c r="B42" s="13">
        <v>0.68</v>
      </c>
      <c r="C42" s="13">
        <f>VLOOKUP(A42,Getijverloop!A35:B935,2)</f>
        <v>0.68</v>
      </c>
      <c r="D42" s="13">
        <f t="shared" si="1"/>
        <v>0</v>
      </c>
      <c r="E42" s="13">
        <f t="shared" si="2"/>
        <v>0</v>
      </c>
      <c r="F42" s="13">
        <f t="shared" si="3"/>
        <v>0</v>
      </c>
      <c r="G42" s="13">
        <f t="shared" si="0"/>
        <v>0</v>
      </c>
      <c r="H42" s="13">
        <f t="shared" si="4"/>
        <v>0</v>
      </c>
      <c r="I42" s="16">
        <f t="shared" si="5"/>
        <v>0</v>
      </c>
      <c r="J42" s="16">
        <f t="shared" si="6"/>
        <v>0</v>
      </c>
    </row>
    <row r="43" spans="1:10" x14ac:dyDescent="0.25">
      <c r="A43" s="13">
        <v>-35.833333333335702</v>
      </c>
      <c r="B43" s="13">
        <v>0.64</v>
      </c>
      <c r="C43" s="13">
        <f>VLOOKUP(A43,Getijverloop!A36:B936,2)</f>
        <v>0.64</v>
      </c>
      <c r="D43" s="13">
        <f t="shared" si="1"/>
        <v>0</v>
      </c>
      <c r="E43" s="13">
        <f t="shared" si="2"/>
        <v>0</v>
      </c>
      <c r="F43" s="13">
        <f t="shared" si="3"/>
        <v>0</v>
      </c>
      <c r="G43" s="13">
        <f t="shared" si="0"/>
        <v>0</v>
      </c>
      <c r="H43" s="13">
        <f t="shared" si="4"/>
        <v>0</v>
      </c>
      <c r="I43" s="16">
        <f t="shared" si="5"/>
        <v>0</v>
      </c>
      <c r="J43" s="16">
        <f t="shared" si="6"/>
        <v>0</v>
      </c>
    </row>
    <row r="44" spans="1:10" x14ac:dyDescent="0.25">
      <c r="A44" s="13">
        <v>-35.666666666669002</v>
      </c>
      <c r="B44" s="13">
        <v>0.6</v>
      </c>
      <c r="C44" s="13">
        <f>VLOOKUP(A44,Getijverloop!A37:B937,2)</f>
        <v>0.6</v>
      </c>
      <c r="D44" s="13">
        <f t="shared" si="1"/>
        <v>0</v>
      </c>
      <c r="E44" s="13">
        <f t="shared" si="2"/>
        <v>0</v>
      </c>
      <c r="F44" s="13">
        <f t="shared" si="3"/>
        <v>0</v>
      </c>
      <c r="G44" s="13">
        <f t="shared" si="0"/>
        <v>0</v>
      </c>
      <c r="H44" s="13">
        <f t="shared" si="4"/>
        <v>0</v>
      </c>
      <c r="I44" s="16">
        <f t="shared" si="5"/>
        <v>0</v>
      </c>
      <c r="J44" s="16">
        <f t="shared" si="6"/>
        <v>0</v>
      </c>
    </row>
    <row r="45" spans="1:10" x14ac:dyDescent="0.25">
      <c r="A45" s="13">
        <v>-35.500000000002402</v>
      </c>
      <c r="B45" s="13">
        <v>0.55000000000000004</v>
      </c>
      <c r="C45" s="13">
        <f>VLOOKUP(A45,Getijverloop!A38:B938,2)</f>
        <v>0.55000000000000004</v>
      </c>
      <c r="D45" s="13">
        <f t="shared" si="1"/>
        <v>0</v>
      </c>
      <c r="E45" s="13">
        <f t="shared" si="2"/>
        <v>0</v>
      </c>
      <c r="F45" s="13">
        <f t="shared" si="3"/>
        <v>0</v>
      </c>
      <c r="G45" s="13">
        <f t="shared" si="0"/>
        <v>0</v>
      </c>
      <c r="H45" s="13">
        <f t="shared" si="4"/>
        <v>0</v>
      </c>
      <c r="I45" s="16">
        <f t="shared" si="5"/>
        <v>0</v>
      </c>
      <c r="J45" s="16">
        <f t="shared" si="6"/>
        <v>0</v>
      </c>
    </row>
    <row r="46" spans="1:10" x14ac:dyDescent="0.25">
      <c r="A46" s="13">
        <v>-35.333333333335702</v>
      </c>
      <c r="B46" s="13">
        <v>0.51</v>
      </c>
      <c r="C46" s="13">
        <f>VLOOKUP(A46,Getijverloop!A39:B939,2)</f>
        <v>0.51</v>
      </c>
      <c r="D46" s="13">
        <f t="shared" si="1"/>
        <v>0</v>
      </c>
      <c r="E46" s="13">
        <f t="shared" si="2"/>
        <v>0</v>
      </c>
      <c r="F46" s="13">
        <f t="shared" si="3"/>
        <v>0</v>
      </c>
      <c r="G46" s="13">
        <f t="shared" si="0"/>
        <v>0</v>
      </c>
      <c r="H46" s="13">
        <f t="shared" si="4"/>
        <v>0</v>
      </c>
      <c r="I46" s="16">
        <f t="shared" si="5"/>
        <v>0</v>
      </c>
      <c r="J46" s="16">
        <f t="shared" si="6"/>
        <v>0</v>
      </c>
    </row>
    <row r="47" spans="1:10" x14ac:dyDescent="0.25">
      <c r="A47" s="13">
        <v>-35.166666666669002</v>
      </c>
      <c r="B47" s="13">
        <v>0.46</v>
      </c>
      <c r="C47" s="13">
        <f>VLOOKUP(A47,Getijverloop!A40:B940,2)</f>
        <v>0.46</v>
      </c>
      <c r="D47" s="13">
        <f t="shared" si="1"/>
        <v>0</v>
      </c>
      <c r="E47" s="13">
        <f t="shared" si="2"/>
        <v>0</v>
      </c>
      <c r="F47" s="13">
        <f t="shared" si="3"/>
        <v>0</v>
      </c>
      <c r="G47" s="13">
        <f t="shared" si="0"/>
        <v>0</v>
      </c>
      <c r="H47" s="13">
        <f t="shared" si="4"/>
        <v>0</v>
      </c>
      <c r="I47" s="16">
        <f t="shared" si="5"/>
        <v>0</v>
      </c>
      <c r="J47" s="16">
        <f t="shared" si="6"/>
        <v>0</v>
      </c>
    </row>
    <row r="48" spans="1:10" x14ac:dyDescent="0.25">
      <c r="A48" s="13">
        <v>-35.000000000002402</v>
      </c>
      <c r="B48" s="13">
        <v>0.4</v>
      </c>
      <c r="C48" s="13">
        <f>VLOOKUP(A48,Getijverloop!A41:B941,2)</f>
        <v>0.4</v>
      </c>
      <c r="D48" s="13">
        <f t="shared" si="1"/>
        <v>0</v>
      </c>
      <c r="E48" s="13">
        <f t="shared" si="2"/>
        <v>0</v>
      </c>
      <c r="F48" s="13">
        <f t="shared" si="3"/>
        <v>0</v>
      </c>
      <c r="G48" s="13">
        <f t="shared" si="0"/>
        <v>0</v>
      </c>
      <c r="H48" s="13">
        <f t="shared" si="4"/>
        <v>0</v>
      </c>
      <c r="I48" s="16">
        <f t="shared" si="5"/>
        <v>0</v>
      </c>
      <c r="J48" s="16">
        <f t="shared" si="6"/>
        <v>0</v>
      </c>
    </row>
    <row r="49" spans="1:10" x14ac:dyDescent="0.25">
      <c r="A49" s="13">
        <v>-34.833333333335702</v>
      </c>
      <c r="B49" s="13">
        <v>0.35</v>
      </c>
      <c r="C49" s="13">
        <f>VLOOKUP(A49,Getijverloop!A42:B942,2)</f>
        <v>0.35</v>
      </c>
      <c r="D49" s="13">
        <f t="shared" si="1"/>
        <v>0</v>
      </c>
      <c r="E49" s="13">
        <f t="shared" si="2"/>
        <v>0</v>
      </c>
      <c r="F49" s="13">
        <f t="shared" si="3"/>
        <v>0</v>
      </c>
      <c r="G49" s="13">
        <f t="shared" si="0"/>
        <v>0</v>
      </c>
      <c r="H49" s="13">
        <f t="shared" si="4"/>
        <v>0</v>
      </c>
      <c r="I49" s="16">
        <f t="shared" si="5"/>
        <v>0</v>
      </c>
      <c r="J49" s="16">
        <f t="shared" si="6"/>
        <v>0</v>
      </c>
    </row>
    <row r="50" spans="1:10" x14ac:dyDescent="0.25">
      <c r="A50" s="13">
        <v>-34.666666666669101</v>
      </c>
      <c r="B50" s="13">
        <v>0.3</v>
      </c>
      <c r="C50" s="13">
        <f>VLOOKUP(A50,Getijverloop!A43:B943,2)</f>
        <v>0.3</v>
      </c>
      <c r="D50" s="13">
        <f t="shared" si="1"/>
        <v>0</v>
      </c>
      <c r="E50" s="13">
        <f t="shared" si="2"/>
        <v>0</v>
      </c>
      <c r="F50" s="13">
        <f t="shared" si="3"/>
        <v>0</v>
      </c>
      <c r="G50" s="13">
        <f t="shared" si="0"/>
        <v>0</v>
      </c>
      <c r="H50" s="13">
        <f t="shared" si="4"/>
        <v>0</v>
      </c>
      <c r="I50" s="16">
        <f t="shared" si="5"/>
        <v>0</v>
      </c>
      <c r="J50" s="16">
        <f t="shared" si="6"/>
        <v>0</v>
      </c>
    </row>
    <row r="51" spans="1:10" x14ac:dyDescent="0.25">
      <c r="A51" s="13">
        <v>-34.500000000002402</v>
      </c>
      <c r="B51" s="13">
        <v>0.25</v>
      </c>
      <c r="C51" s="13">
        <f>VLOOKUP(A51,Getijverloop!A44:B944,2)</f>
        <v>0.25</v>
      </c>
      <c r="D51" s="13">
        <f t="shared" si="1"/>
        <v>0</v>
      </c>
      <c r="E51" s="13">
        <f t="shared" si="2"/>
        <v>0</v>
      </c>
      <c r="F51" s="13">
        <f t="shared" si="3"/>
        <v>0</v>
      </c>
      <c r="G51" s="13">
        <f t="shared" si="0"/>
        <v>0</v>
      </c>
      <c r="H51" s="13">
        <f t="shared" si="4"/>
        <v>0</v>
      </c>
      <c r="I51" s="16">
        <f t="shared" si="5"/>
        <v>0</v>
      </c>
      <c r="J51" s="16">
        <f t="shared" si="6"/>
        <v>0</v>
      </c>
    </row>
    <row r="52" spans="1:10" x14ac:dyDescent="0.25">
      <c r="A52" s="13">
        <v>-34.333333333335801</v>
      </c>
      <c r="B52" s="13">
        <v>0.2</v>
      </c>
      <c r="C52" s="13">
        <f>VLOOKUP(A52,Getijverloop!A45:B945,2)</f>
        <v>0.2</v>
      </c>
      <c r="D52" s="13">
        <f t="shared" si="1"/>
        <v>0</v>
      </c>
      <c r="E52" s="13">
        <f t="shared" si="2"/>
        <v>0</v>
      </c>
      <c r="F52" s="13">
        <f t="shared" si="3"/>
        <v>0</v>
      </c>
      <c r="G52" s="13">
        <f t="shared" si="0"/>
        <v>0</v>
      </c>
      <c r="H52" s="13">
        <f t="shared" si="4"/>
        <v>0</v>
      </c>
      <c r="I52" s="16">
        <f t="shared" si="5"/>
        <v>0</v>
      </c>
      <c r="J52" s="16">
        <f t="shared" si="6"/>
        <v>0</v>
      </c>
    </row>
    <row r="53" spans="1:10" x14ac:dyDescent="0.25">
      <c r="A53" s="13">
        <v>-34.166666666669101</v>
      </c>
      <c r="B53" s="13">
        <v>0.15</v>
      </c>
      <c r="C53" s="13">
        <f>VLOOKUP(A53,Getijverloop!A46:B946,2)</f>
        <v>0.15</v>
      </c>
      <c r="D53" s="13">
        <f t="shared" si="1"/>
        <v>0</v>
      </c>
      <c r="E53" s="13">
        <f t="shared" si="2"/>
        <v>0</v>
      </c>
      <c r="F53" s="13">
        <f t="shared" si="3"/>
        <v>0</v>
      </c>
      <c r="G53" s="13">
        <f t="shared" si="0"/>
        <v>0</v>
      </c>
      <c r="H53" s="13">
        <f t="shared" si="4"/>
        <v>0</v>
      </c>
      <c r="I53" s="16">
        <f t="shared" si="5"/>
        <v>0</v>
      </c>
      <c r="J53" s="16">
        <f t="shared" si="6"/>
        <v>0</v>
      </c>
    </row>
    <row r="54" spans="1:10" x14ac:dyDescent="0.25">
      <c r="A54" s="13">
        <v>-34.000000000002402</v>
      </c>
      <c r="B54" s="13">
        <v>0.12</v>
      </c>
      <c r="C54" s="13">
        <f>VLOOKUP(A54,Getijverloop!A47:B947,2)</f>
        <v>0.12</v>
      </c>
      <c r="D54" s="13">
        <f t="shared" si="1"/>
        <v>0</v>
      </c>
      <c r="E54" s="13">
        <f t="shared" si="2"/>
        <v>0</v>
      </c>
      <c r="F54" s="13">
        <f t="shared" si="3"/>
        <v>0</v>
      </c>
      <c r="G54" s="13">
        <f t="shared" si="0"/>
        <v>0</v>
      </c>
      <c r="H54" s="13">
        <f t="shared" si="4"/>
        <v>0</v>
      </c>
      <c r="I54" s="16">
        <f t="shared" si="5"/>
        <v>0</v>
      </c>
      <c r="J54" s="16">
        <f t="shared" si="6"/>
        <v>0</v>
      </c>
    </row>
    <row r="55" spans="1:10" x14ac:dyDescent="0.25">
      <c r="A55" s="13">
        <v>-33.833333333335801</v>
      </c>
      <c r="B55" s="13">
        <v>0.08</v>
      </c>
      <c r="C55" s="13">
        <f>VLOOKUP(A55,Getijverloop!A48:B948,2)</f>
        <v>0.08</v>
      </c>
      <c r="D55" s="13">
        <f t="shared" si="1"/>
        <v>0</v>
      </c>
      <c r="E55" s="13">
        <f t="shared" si="2"/>
        <v>0</v>
      </c>
      <c r="F55" s="13">
        <f t="shared" si="3"/>
        <v>0</v>
      </c>
      <c r="G55" s="13">
        <f t="shared" si="0"/>
        <v>0</v>
      </c>
      <c r="H55" s="13">
        <f t="shared" si="4"/>
        <v>0</v>
      </c>
      <c r="I55" s="16">
        <f t="shared" si="5"/>
        <v>0</v>
      </c>
      <c r="J55" s="16">
        <f t="shared" si="6"/>
        <v>0</v>
      </c>
    </row>
    <row r="56" spans="1:10" x14ac:dyDescent="0.25">
      <c r="A56" s="13">
        <v>-33.666666666669101</v>
      </c>
      <c r="B56" s="13">
        <v>0.05</v>
      </c>
      <c r="C56" s="13">
        <f>VLOOKUP(A56,Getijverloop!A49:B949,2)</f>
        <v>0.05</v>
      </c>
      <c r="D56" s="13">
        <f t="shared" si="1"/>
        <v>0</v>
      </c>
      <c r="E56" s="13">
        <f t="shared" si="2"/>
        <v>0</v>
      </c>
      <c r="F56" s="13">
        <f t="shared" si="3"/>
        <v>0</v>
      </c>
      <c r="G56" s="13">
        <f t="shared" si="0"/>
        <v>0</v>
      </c>
      <c r="H56" s="13">
        <f t="shared" si="4"/>
        <v>0</v>
      </c>
      <c r="I56" s="16">
        <f t="shared" si="5"/>
        <v>0</v>
      </c>
      <c r="J56" s="16">
        <f t="shared" si="6"/>
        <v>0</v>
      </c>
    </row>
    <row r="57" spans="1:10" x14ac:dyDescent="0.25">
      <c r="A57" s="13">
        <v>-33.500000000002501</v>
      </c>
      <c r="B57" s="13">
        <v>0.02</v>
      </c>
      <c r="C57" s="13">
        <f>VLOOKUP(A57,Getijverloop!A50:B950,2)</f>
        <v>0.02</v>
      </c>
      <c r="D57" s="13">
        <f t="shared" si="1"/>
        <v>0</v>
      </c>
      <c r="E57" s="13">
        <f t="shared" si="2"/>
        <v>0</v>
      </c>
      <c r="F57" s="13">
        <f t="shared" si="3"/>
        <v>0</v>
      </c>
      <c r="G57" s="13">
        <f t="shared" si="0"/>
        <v>0</v>
      </c>
      <c r="H57" s="13">
        <f t="shared" si="4"/>
        <v>0</v>
      </c>
      <c r="I57" s="16">
        <f t="shared" si="5"/>
        <v>0</v>
      </c>
      <c r="J57" s="16">
        <f t="shared" si="6"/>
        <v>0</v>
      </c>
    </row>
    <row r="58" spans="1:10" x14ac:dyDescent="0.25">
      <c r="A58" s="13">
        <v>-33.333333333335801</v>
      </c>
      <c r="B58" s="13">
        <v>-0.01</v>
      </c>
      <c r="C58" s="13">
        <f>VLOOKUP(A58,Getijverloop!A51:B951,2)</f>
        <v>-0.01</v>
      </c>
      <c r="D58" s="13">
        <f t="shared" si="1"/>
        <v>0</v>
      </c>
      <c r="E58" s="13">
        <f t="shared" si="2"/>
        <v>0</v>
      </c>
      <c r="F58" s="13">
        <f t="shared" si="3"/>
        <v>0</v>
      </c>
      <c r="G58" s="13">
        <f t="shared" si="0"/>
        <v>0</v>
      </c>
      <c r="H58" s="13">
        <f t="shared" si="4"/>
        <v>0</v>
      </c>
      <c r="I58" s="16">
        <f t="shared" si="5"/>
        <v>0</v>
      </c>
      <c r="J58" s="16">
        <f t="shared" si="6"/>
        <v>0</v>
      </c>
    </row>
    <row r="59" spans="1:10" x14ac:dyDescent="0.25">
      <c r="A59" s="13">
        <v>-33.166666666669201</v>
      </c>
      <c r="B59" s="13">
        <v>-0.03</v>
      </c>
      <c r="C59" s="13">
        <f>VLOOKUP(A59,Getijverloop!A52:B952,2)</f>
        <v>-0.03</v>
      </c>
      <c r="D59" s="13">
        <f t="shared" si="1"/>
        <v>0</v>
      </c>
      <c r="E59" s="13">
        <f t="shared" si="2"/>
        <v>0</v>
      </c>
      <c r="F59" s="13">
        <f t="shared" si="3"/>
        <v>0</v>
      </c>
      <c r="G59" s="13">
        <f t="shared" si="0"/>
        <v>0</v>
      </c>
      <c r="H59" s="13">
        <f t="shared" si="4"/>
        <v>0</v>
      </c>
      <c r="I59" s="16">
        <f t="shared" si="5"/>
        <v>0</v>
      </c>
      <c r="J59" s="16">
        <f t="shared" si="6"/>
        <v>0</v>
      </c>
    </row>
    <row r="60" spans="1:10" x14ac:dyDescent="0.25">
      <c r="A60" s="13">
        <v>-33.000000000002501</v>
      </c>
      <c r="B60" s="13">
        <v>-0.05</v>
      </c>
      <c r="C60" s="13">
        <f>VLOOKUP(A60,Getijverloop!A53:B953,2)</f>
        <v>-0.05</v>
      </c>
      <c r="D60" s="13">
        <f t="shared" si="1"/>
        <v>0</v>
      </c>
      <c r="E60" s="13">
        <f t="shared" si="2"/>
        <v>0</v>
      </c>
      <c r="F60" s="13">
        <f t="shared" si="3"/>
        <v>0</v>
      </c>
      <c r="G60" s="13">
        <f t="shared" si="0"/>
        <v>0</v>
      </c>
      <c r="H60" s="13">
        <f t="shared" si="4"/>
        <v>0</v>
      </c>
      <c r="I60" s="16">
        <f t="shared" si="5"/>
        <v>0</v>
      </c>
      <c r="J60" s="16">
        <f t="shared" si="6"/>
        <v>0</v>
      </c>
    </row>
    <row r="61" spans="1:10" x14ac:dyDescent="0.25">
      <c r="A61" s="13">
        <v>-32.833333333335801</v>
      </c>
      <c r="B61" s="13">
        <v>-7.0000000000000007E-2</v>
      </c>
      <c r="C61" s="13">
        <f>VLOOKUP(A61,Getijverloop!A54:B954,2)</f>
        <v>-7.0000000000000007E-2</v>
      </c>
      <c r="D61" s="13">
        <f t="shared" si="1"/>
        <v>0</v>
      </c>
      <c r="E61" s="13">
        <f t="shared" si="2"/>
        <v>0</v>
      </c>
      <c r="F61" s="13">
        <f t="shared" si="3"/>
        <v>0</v>
      </c>
      <c r="G61" s="13">
        <f t="shared" si="0"/>
        <v>0</v>
      </c>
      <c r="H61" s="13">
        <f t="shared" si="4"/>
        <v>0</v>
      </c>
      <c r="I61" s="16">
        <f t="shared" si="5"/>
        <v>0</v>
      </c>
      <c r="J61" s="16">
        <f t="shared" si="6"/>
        <v>0</v>
      </c>
    </row>
    <row r="62" spans="1:10" x14ac:dyDescent="0.25">
      <c r="A62" s="13">
        <v>-32.666666666669201</v>
      </c>
      <c r="B62" s="13">
        <v>-0.09</v>
      </c>
      <c r="C62" s="13">
        <f>VLOOKUP(A62,Getijverloop!A55:B955,2)</f>
        <v>-0.09</v>
      </c>
      <c r="D62" s="13">
        <f t="shared" si="1"/>
        <v>0</v>
      </c>
      <c r="E62" s="13">
        <f t="shared" si="2"/>
        <v>0</v>
      </c>
      <c r="F62" s="13">
        <f t="shared" si="3"/>
        <v>0</v>
      </c>
      <c r="G62" s="13">
        <f t="shared" si="0"/>
        <v>0</v>
      </c>
      <c r="H62" s="13">
        <f t="shared" si="4"/>
        <v>0</v>
      </c>
      <c r="I62" s="16">
        <f t="shared" si="5"/>
        <v>0</v>
      </c>
      <c r="J62" s="16">
        <f t="shared" si="6"/>
        <v>0</v>
      </c>
    </row>
    <row r="63" spans="1:10" x14ac:dyDescent="0.25">
      <c r="A63" s="13">
        <v>-32.500000000002501</v>
      </c>
      <c r="B63" s="13">
        <v>-0.11</v>
      </c>
      <c r="C63" s="13">
        <f>VLOOKUP(A63,Getijverloop!A56:B956,2)</f>
        <v>-0.11</v>
      </c>
      <c r="D63" s="13">
        <f t="shared" si="1"/>
        <v>0</v>
      </c>
      <c r="E63" s="13">
        <f t="shared" si="2"/>
        <v>0</v>
      </c>
      <c r="F63" s="13">
        <f t="shared" si="3"/>
        <v>0</v>
      </c>
      <c r="G63" s="13">
        <f t="shared" si="0"/>
        <v>0</v>
      </c>
      <c r="H63" s="13">
        <f t="shared" si="4"/>
        <v>0</v>
      </c>
      <c r="I63" s="16">
        <f t="shared" si="5"/>
        <v>0</v>
      </c>
      <c r="J63" s="16">
        <f t="shared" si="6"/>
        <v>0</v>
      </c>
    </row>
    <row r="64" spans="1:10" x14ac:dyDescent="0.25">
      <c r="A64" s="13">
        <v>-32.333333333335901</v>
      </c>
      <c r="B64" s="13">
        <v>-0.13</v>
      </c>
      <c r="C64" s="13">
        <f>VLOOKUP(A64,Getijverloop!A57:B957,2)</f>
        <v>-0.13</v>
      </c>
      <c r="D64" s="13">
        <f t="shared" si="1"/>
        <v>0</v>
      </c>
      <c r="E64" s="13">
        <f t="shared" si="2"/>
        <v>0</v>
      </c>
      <c r="F64" s="13">
        <f t="shared" si="3"/>
        <v>0</v>
      </c>
      <c r="G64" s="13">
        <f t="shared" si="0"/>
        <v>0</v>
      </c>
      <c r="H64" s="13">
        <f t="shared" si="4"/>
        <v>0</v>
      </c>
      <c r="I64" s="16">
        <f t="shared" si="5"/>
        <v>0</v>
      </c>
      <c r="J64" s="16">
        <f t="shared" si="6"/>
        <v>0</v>
      </c>
    </row>
    <row r="65" spans="1:10" x14ac:dyDescent="0.25">
      <c r="A65" s="13">
        <v>-32.166666666669201</v>
      </c>
      <c r="B65" s="13">
        <v>-0.16</v>
      </c>
      <c r="C65" s="13">
        <f>VLOOKUP(A65,Getijverloop!A58:B958,2)</f>
        <v>-0.16</v>
      </c>
      <c r="D65" s="13">
        <f t="shared" si="1"/>
        <v>0</v>
      </c>
      <c r="E65" s="13">
        <f t="shared" si="2"/>
        <v>0</v>
      </c>
      <c r="F65" s="13">
        <f t="shared" si="3"/>
        <v>0</v>
      </c>
      <c r="G65" s="13">
        <f t="shared" si="0"/>
        <v>0</v>
      </c>
      <c r="H65" s="13">
        <f t="shared" si="4"/>
        <v>0</v>
      </c>
      <c r="I65" s="16">
        <f t="shared" si="5"/>
        <v>0</v>
      </c>
      <c r="J65" s="16">
        <f t="shared" si="6"/>
        <v>0</v>
      </c>
    </row>
    <row r="66" spans="1:10" x14ac:dyDescent="0.25">
      <c r="A66" s="13">
        <v>-32.000000000002601</v>
      </c>
      <c r="B66" s="13">
        <v>-0.18</v>
      </c>
      <c r="C66" s="13">
        <f>VLOOKUP(A66,Getijverloop!A59:B959,2)</f>
        <v>-0.18</v>
      </c>
      <c r="D66" s="13">
        <f t="shared" si="1"/>
        <v>0</v>
      </c>
      <c r="E66" s="13">
        <f t="shared" si="2"/>
        <v>0</v>
      </c>
      <c r="F66" s="13">
        <f t="shared" si="3"/>
        <v>0</v>
      </c>
      <c r="G66" s="13">
        <f t="shared" si="0"/>
        <v>0</v>
      </c>
      <c r="H66" s="13">
        <f t="shared" si="4"/>
        <v>0</v>
      </c>
      <c r="I66" s="16">
        <f t="shared" si="5"/>
        <v>0</v>
      </c>
      <c r="J66" s="16">
        <f t="shared" si="6"/>
        <v>0</v>
      </c>
    </row>
    <row r="67" spans="1:10" x14ac:dyDescent="0.25">
      <c r="A67" s="13">
        <v>-31.833333333335901</v>
      </c>
      <c r="B67" s="13">
        <v>-0.21</v>
      </c>
      <c r="C67" s="13">
        <f>VLOOKUP(A67,Getijverloop!A60:B960,2)</f>
        <v>-0.21</v>
      </c>
      <c r="D67" s="13">
        <f t="shared" si="1"/>
        <v>0</v>
      </c>
      <c r="E67" s="13">
        <f t="shared" si="2"/>
        <v>0</v>
      </c>
      <c r="F67" s="13">
        <f t="shared" si="3"/>
        <v>0</v>
      </c>
      <c r="G67" s="13">
        <f t="shared" si="0"/>
        <v>0</v>
      </c>
      <c r="H67" s="13">
        <f t="shared" si="4"/>
        <v>0</v>
      </c>
      <c r="I67" s="16">
        <f t="shared" si="5"/>
        <v>0</v>
      </c>
      <c r="J67" s="16">
        <f t="shared" si="6"/>
        <v>0</v>
      </c>
    </row>
    <row r="68" spans="1:10" x14ac:dyDescent="0.25">
      <c r="A68" s="13">
        <v>-31.666666666669201</v>
      </c>
      <c r="B68" s="13">
        <v>-0.25</v>
      </c>
      <c r="C68" s="13">
        <f>VLOOKUP(A68,Getijverloop!A61:B961,2)</f>
        <v>-0.25</v>
      </c>
      <c r="D68" s="13">
        <f t="shared" si="1"/>
        <v>0</v>
      </c>
      <c r="E68" s="13">
        <f t="shared" si="2"/>
        <v>0</v>
      </c>
      <c r="F68" s="13">
        <f t="shared" si="3"/>
        <v>0</v>
      </c>
      <c r="G68" s="13">
        <f t="shared" si="0"/>
        <v>0</v>
      </c>
      <c r="H68" s="13">
        <f t="shared" si="4"/>
        <v>0</v>
      </c>
      <c r="I68" s="16">
        <f t="shared" si="5"/>
        <v>0</v>
      </c>
      <c r="J68" s="16">
        <f t="shared" si="6"/>
        <v>0</v>
      </c>
    </row>
    <row r="69" spans="1:10" x14ac:dyDescent="0.25">
      <c r="A69" s="13">
        <v>-31.500000000002601</v>
      </c>
      <c r="B69" s="13">
        <v>-0.28999999999999998</v>
      </c>
      <c r="C69" s="13">
        <f>VLOOKUP(A69,Getijverloop!A62:B962,2)</f>
        <v>-0.28999999999999998</v>
      </c>
      <c r="D69" s="13">
        <f t="shared" si="1"/>
        <v>0</v>
      </c>
      <c r="E69" s="13">
        <f t="shared" si="2"/>
        <v>0</v>
      </c>
      <c r="F69" s="13">
        <f t="shared" si="3"/>
        <v>0</v>
      </c>
      <c r="G69" s="13">
        <f t="shared" si="0"/>
        <v>0</v>
      </c>
      <c r="H69" s="13">
        <f t="shared" si="4"/>
        <v>0</v>
      </c>
      <c r="I69" s="16">
        <f t="shared" si="5"/>
        <v>0</v>
      </c>
      <c r="J69" s="16">
        <f t="shared" si="6"/>
        <v>0</v>
      </c>
    </row>
    <row r="70" spans="1:10" x14ac:dyDescent="0.25">
      <c r="A70" s="13">
        <v>-31.333333333335901</v>
      </c>
      <c r="B70" s="13">
        <v>-0.34</v>
      </c>
      <c r="C70" s="13">
        <f>VLOOKUP(A70,Getijverloop!A63:B963,2)</f>
        <v>-0.34</v>
      </c>
      <c r="D70" s="13">
        <f t="shared" si="1"/>
        <v>0</v>
      </c>
      <c r="E70" s="13">
        <f t="shared" si="2"/>
        <v>0</v>
      </c>
      <c r="F70" s="13">
        <f t="shared" si="3"/>
        <v>0</v>
      </c>
      <c r="G70" s="13">
        <f t="shared" si="0"/>
        <v>0</v>
      </c>
      <c r="H70" s="13">
        <f t="shared" si="4"/>
        <v>0</v>
      </c>
      <c r="I70" s="16">
        <f t="shared" si="5"/>
        <v>0</v>
      </c>
      <c r="J70" s="16">
        <f t="shared" si="6"/>
        <v>0</v>
      </c>
    </row>
    <row r="71" spans="1:10" x14ac:dyDescent="0.25">
      <c r="A71" s="13">
        <v>-31.1666666666693</v>
      </c>
      <c r="B71" s="13">
        <v>-0.38</v>
      </c>
      <c r="C71" s="13">
        <f>VLOOKUP(A71,Getijverloop!A64:B964,2)</f>
        <v>-0.38</v>
      </c>
      <c r="D71" s="13">
        <f t="shared" si="1"/>
        <v>0</v>
      </c>
      <c r="E71" s="13">
        <f t="shared" si="2"/>
        <v>0</v>
      </c>
      <c r="F71" s="13">
        <f t="shared" si="3"/>
        <v>0</v>
      </c>
      <c r="G71" s="13">
        <f t="shared" si="0"/>
        <v>0</v>
      </c>
      <c r="H71" s="13">
        <f t="shared" si="4"/>
        <v>0</v>
      </c>
      <c r="I71" s="16">
        <f t="shared" si="5"/>
        <v>0</v>
      </c>
      <c r="J71" s="16">
        <f t="shared" si="6"/>
        <v>0</v>
      </c>
    </row>
    <row r="72" spans="1:10" x14ac:dyDescent="0.25">
      <c r="A72" s="13">
        <v>-31.000000000002601</v>
      </c>
      <c r="B72" s="13">
        <v>-0.43</v>
      </c>
      <c r="C72" s="13">
        <f>VLOOKUP(A72,Getijverloop!A65:B965,2)</f>
        <v>-0.43</v>
      </c>
      <c r="D72" s="13">
        <f t="shared" si="1"/>
        <v>0</v>
      </c>
      <c r="E72" s="13">
        <f t="shared" si="2"/>
        <v>0</v>
      </c>
      <c r="F72" s="13">
        <f t="shared" si="3"/>
        <v>0</v>
      </c>
      <c r="G72" s="13">
        <f t="shared" si="0"/>
        <v>0</v>
      </c>
      <c r="H72" s="13">
        <f t="shared" si="4"/>
        <v>0</v>
      </c>
      <c r="I72" s="16">
        <f t="shared" si="5"/>
        <v>0</v>
      </c>
      <c r="J72" s="16">
        <f t="shared" si="6"/>
        <v>0</v>
      </c>
    </row>
    <row r="73" spans="1:10" x14ac:dyDescent="0.25">
      <c r="A73" s="13">
        <v>-30.833333333336</v>
      </c>
      <c r="B73" s="13">
        <v>-0.48</v>
      </c>
      <c r="C73" s="13">
        <f>VLOOKUP(A73,Getijverloop!A66:B966,2)</f>
        <v>-0.48</v>
      </c>
      <c r="D73" s="13">
        <f t="shared" si="1"/>
        <v>0</v>
      </c>
      <c r="E73" s="13">
        <f t="shared" si="2"/>
        <v>0</v>
      </c>
      <c r="F73" s="13">
        <f t="shared" si="3"/>
        <v>0</v>
      </c>
      <c r="G73" s="13">
        <f t="shared" si="0"/>
        <v>0</v>
      </c>
      <c r="H73" s="13">
        <f t="shared" si="4"/>
        <v>0</v>
      </c>
      <c r="I73" s="16">
        <f t="shared" si="5"/>
        <v>0</v>
      </c>
      <c r="J73" s="16">
        <f t="shared" si="6"/>
        <v>0</v>
      </c>
    </row>
    <row r="74" spans="1:10" x14ac:dyDescent="0.25">
      <c r="A74" s="13">
        <v>-30.6666666666693</v>
      </c>
      <c r="B74" s="13">
        <v>-0.53</v>
      </c>
      <c r="C74" s="13">
        <f>VLOOKUP(A74,Getijverloop!A67:B967,2)</f>
        <v>-0.53</v>
      </c>
      <c r="D74" s="13">
        <f t="shared" si="1"/>
        <v>0</v>
      </c>
      <c r="E74" s="13">
        <f t="shared" si="2"/>
        <v>0</v>
      </c>
      <c r="F74" s="13">
        <f t="shared" si="3"/>
        <v>0</v>
      </c>
      <c r="G74" s="13">
        <f t="shared" si="0"/>
        <v>0</v>
      </c>
      <c r="H74" s="13">
        <f t="shared" si="4"/>
        <v>0</v>
      </c>
      <c r="I74" s="16">
        <f t="shared" si="5"/>
        <v>0</v>
      </c>
      <c r="J74" s="16">
        <f t="shared" si="6"/>
        <v>0</v>
      </c>
    </row>
    <row r="75" spans="1:10" x14ac:dyDescent="0.25">
      <c r="A75" s="13">
        <v>-30.500000000002601</v>
      </c>
      <c r="B75" s="13">
        <v>-0.56999999999999995</v>
      </c>
      <c r="C75" s="13">
        <f>VLOOKUP(A75,Getijverloop!A68:B968,2)</f>
        <v>-0.56999999999999995</v>
      </c>
      <c r="D75" s="13">
        <f t="shared" si="1"/>
        <v>0</v>
      </c>
      <c r="E75" s="13">
        <f t="shared" si="2"/>
        <v>0</v>
      </c>
      <c r="F75" s="13">
        <f t="shared" si="3"/>
        <v>0</v>
      </c>
      <c r="G75" s="13">
        <f t="shared" si="0"/>
        <v>0</v>
      </c>
      <c r="H75" s="13">
        <f t="shared" si="4"/>
        <v>0</v>
      </c>
      <c r="I75" s="16">
        <f t="shared" si="5"/>
        <v>0</v>
      </c>
      <c r="J75" s="16">
        <f t="shared" si="6"/>
        <v>0</v>
      </c>
    </row>
    <row r="76" spans="1:10" x14ac:dyDescent="0.25">
      <c r="A76" s="13">
        <v>-30.333333333336</v>
      </c>
      <c r="B76" s="13">
        <v>-0.61</v>
      </c>
      <c r="C76" s="13">
        <f>VLOOKUP(A76,Getijverloop!A69:B969,2)</f>
        <v>-0.61</v>
      </c>
      <c r="D76" s="13">
        <f t="shared" si="1"/>
        <v>0</v>
      </c>
      <c r="E76" s="13">
        <f t="shared" si="2"/>
        <v>0</v>
      </c>
      <c r="F76" s="13">
        <f t="shared" si="3"/>
        <v>0</v>
      </c>
      <c r="G76" s="13">
        <f t="shared" si="0"/>
        <v>0</v>
      </c>
      <c r="H76" s="13">
        <f t="shared" si="4"/>
        <v>0</v>
      </c>
      <c r="I76" s="16">
        <f t="shared" si="5"/>
        <v>0</v>
      </c>
      <c r="J76" s="16">
        <f t="shared" si="6"/>
        <v>0</v>
      </c>
    </row>
    <row r="77" spans="1:10" x14ac:dyDescent="0.25">
      <c r="A77" s="13">
        <v>-30.1666666666693</v>
      </c>
      <c r="B77" s="13">
        <v>-0.65</v>
      </c>
      <c r="C77" s="13">
        <f>VLOOKUP(A77,Getijverloop!A70:B970,2)</f>
        <v>-0.65</v>
      </c>
      <c r="D77" s="13">
        <f t="shared" si="1"/>
        <v>0</v>
      </c>
      <c r="E77" s="13">
        <f t="shared" si="2"/>
        <v>0</v>
      </c>
      <c r="F77" s="13">
        <f t="shared" si="3"/>
        <v>0</v>
      </c>
      <c r="G77" s="13">
        <f t="shared" si="0"/>
        <v>0</v>
      </c>
      <c r="H77" s="13">
        <f t="shared" si="4"/>
        <v>0</v>
      </c>
      <c r="I77" s="16">
        <f t="shared" si="5"/>
        <v>0</v>
      </c>
      <c r="J77" s="16">
        <f t="shared" si="6"/>
        <v>0</v>
      </c>
    </row>
    <row r="78" spans="1:10" x14ac:dyDescent="0.25">
      <c r="A78" s="13">
        <v>-30.0000000000027</v>
      </c>
      <c r="B78" s="13">
        <v>-0.67</v>
      </c>
      <c r="C78" s="13">
        <f>VLOOKUP(A78,Getijverloop!A71:B971,2)</f>
        <v>-0.67</v>
      </c>
      <c r="D78" s="13">
        <f t="shared" si="1"/>
        <v>0</v>
      </c>
      <c r="E78" s="13">
        <f t="shared" si="2"/>
        <v>0</v>
      </c>
      <c r="F78" s="13">
        <f t="shared" si="3"/>
        <v>0</v>
      </c>
      <c r="G78" s="13">
        <f t="shared" si="0"/>
        <v>0</v>
      </c>
      <c r="H78" s="13">
        <f t="shared" si="4"/>
        <v>0</v>
      </c>
      <c r="I78" s="16">
        <f t="shared" si="5"/>
        <v>0</v>
      </c>
      <c r="J78" s="16">
        <f t="shared" si="6"/>
        <v>0</v>
      </c>
    </row>
    <row r="79" spans="1:10" x14ac:dyDescent="0.25">
      <c r="A79" s="13">
        <v>-29.833333333336</v>
      </c>
      <c r="B79" s="13">
        <v>-0.7</v>
      </c>
      <c r="C79" s="13">
        <f>VLOOKUP(A79,Getijverloop!A72:B972,2)</f>
        <v>-0.7</v>
      </c>
      <c r="D79" s="13">
        <f t="shared" si="1"/>
        <v>0</v>
      </c>
      <c r="E79" s="13">
        <f t="shared" si="2"/>
        <v>0</v>
      </c>
      <c r="F79" s="13">
        <f t="shared" si="3"/>
        <v>0</v>
      </c>
      <c r="G79" s="13">
        <f t="shared" si="0"/>
        <v>0</v>
      </c>
      <c r="H79" s="13">
        <f t="shared" si="4"/>
        <v>0</v>
      </c>
      <c r="I79" s="16">
        <f t="shared" si="5"/>
        <v>0</v>
      </c>
      <c r="J79" s="16">
        <f t="shared" si="6"/>
        <v>0</v>
      </c>
    </row>
    <row r="80" spans="1:10" x14ac:dyDescent="0.25">
      <c r="A80" s="13">
        <v>-29.6666666666694</v>
      </c>
      <c r="B80" s="13">
        <v>-0.71</v>
      </c>
      <c r="C80" s="13">
        <f>VLOOKUP(A80,Getijverloop!A73:B973,2)</f>
        <v>-0.71</v>
      </c>
      <c r="D80" s="13">
        <f t="shared" si="1"/>
        <v>0</v>
      </c>
      <c r="E80" s="13">
        <f t="shared" si="2"/>
        <v>0</v>
      </c>
      <c r="F80" s="13">
        <f t="shared" si="3"/>
        <v>0</v>
      </c>
      <c r="G80" s="13">
        <f t="shared" si="0"/>
        <v>0</v>
      </c>
      <c r="H80" s="13">
        <f t="shared" si="4"/>
        <v>0</v>
      </c>
      <c r="I80" s="16">
        <f t="shared" si="5"/>
        <v>0</v>
      </c>
      <c r="J80" s="16">
        <f t="shared" si="6"/>
        <v>0</v>
      </c>
    </row>
    <row r="81" spans="1:10" x14ac:dyDescent="0.25">
      <c r="A81" s="13">
        <v>-29.5000000000027</v>
      </c>
      <c r="B81" s="13">
        <v>-0.72</v>
      </c>
      <c r="C81" s="13">
        <f>VLOOKUP(A81,Getijverloop!A74:B974,2)</f>
        <v>-0.72</v>
      </c>
      <c r="D81" s="13">
        <f t="shared" si="1"/>
        <v>0</v>
      </c>
      <c r="E81" s="13">
        <f t="shared" si="2"/>
        <v>0</v>
      </c>
      <c r="F81" s="13">
        <f t="shared" si="3"/>
        <v>0</v>
      </c>
      <c r="G81" s="13">
        <f t="shared" si="0"/>
        <v>0</v>
      </c>
      <c r="H81" s="13">
        <f t="shared" si="4"/>
        <v>0</v>
      </c>
      <c r="I81" s="16">
        <f t="shared" si="5"/>
        <v>0</v>
      </c>
      <c r="J81" s="16">
        <f t="shared" si="6"/>
        <v>0</v>
      </c>
    </row>
    <row r="82" spans="1:10" x14ac:dyDescent="0.25">
      <c r="A82" s="13">
        <v>-29.333333333336</v>
      </c>
      <c r="B82" s="13">
        <v>-0.73</v>
      </c>
      <c r="C82" s="13">
        <f>VLOOKUP(A82,Getijverloop!A75:B975,2)</f>
        <v>-0.73</v>
      </c>
      <c r="D82" s="13">
        <f t="shared" si="1"/>
        <v>0</v>
      </c>
      <c r="E82" s="13">
        <f t="shared" ref="E82:E110" si="7">$I$14*D82/(MAX($D$18:$D$498))</f>
        <v>0</v>
      </c>
      <c r="F82" s="13">
        <f t="shared" ref="F82:F145" si="8">IF(B82&gt;$I$2,0.13*($I$9*E82^3)^0.5+0.6*($I$9*(B82-$I$2)^3)^0.5,IF(E82=0,0,0.13*($I$9*E82^3)^0.5*EXP((-3*($I$2-B82))/(E82*$I$12))))</f>
        <v>0</v>
      </c>
      <c r="G82" s="13">
        <f t="shared" ref="G82:G145" si="9">IF(B82&gt;$I$4,0.13*($I$9*E82^3)^0.5+0.6*($I$9*(B82-$I$4)^3)^0.5,IF(E82=0,0,0.13*($I$9*E82^3)^0.5*EXP((-3*($I$4-B82))/(E82*$I$12))))</f>
        <v>0</v>
      </c>
      <c r="H82" s="13">
        <f t="shared" si="4"/>
        <v>0</v>
      </c>
      <c r="I82" s="16">
        <f t="shared" si="5"/>
        <v>0</v>
      </c>
      <c r="J82" s="16">
        <f t="shared" si="6"/>
        <v>0</v>
      </c>
    </row>
    <row r="83" spans="1:10" x14ac:dyDescent="0.25">
      <c r="A83" s="13">
        <v>-29.1666666666694</v>
      </c>
      <c r="B83" s="13">
        <v>-0.73</v>
      </c>
      <c r="C83" s="13">
        <f>VLOOKUP(A83,Getijverloop!A76:B976,2)</f>
        <v>-0.73</v>
      </c>
      <c r="D83" s="13">
        <f t="shared" ref="D83:D146" si="10">B83-C83</f>
        <v>0</v>
      </c>
      <c r="E83" s="13">
        <f t="shared" si="7"/>
        <v>0</v>
      </c>
      <c r="F83" s="13">
        <f t="shared" si="8"/>
        <v>0</v>
      </c>
      <c r="G83" s="13">
        <f t="shared" si="9"/>
        <v>0</v>
      </c>
      <c r="H83" s="13">
        <f t="shared" ref="H83:H146" si="11">F83*$I$3+G83*$I$5</f>
        <v>0</v>
      </c>
      <c r="I83" s="16">
        <f t="shared" ref="I83:I146" si="12">H83*3600</f>
        <v>0</v>
      </c>
      <c r="J83" s="16">
        <f t="shared" si="6"/>
        <v>0</v>
      </c>
    </row>
    <row r="84" spans="1:10" x14ac:dyDescent="0.25">
      <c r="A84" s="13">
        <v>-29.0000000000027</v>
      </c>
      <c r="B84" s="13">
        <v>-0.72</v>
      </c>
      <c r="C84" s="13">
        <f>VLOOKUP(A84,Getijverloop!A77:B977,2)</f>
        <v>-0.72</v>
      </c>
      <c r="D84" s="13">
        <f t="shared" si="10"/>
        <v>0</v>
      </c>
      <c r="E84" s="13">
        <f t="shared" si="7"/>
        <v>0</v>
      </c>
      <c r="F84" s="13">
        <f t="shared" si="8"/>
        <v>0</v>
      </c>
      <c r="G84" s="13">
        <f t="shared" si="9"/>
        <v>0</v>
      </c>
      <c r="H84" s="13">
        <f t="shared" si="11"/>
        <v>0</v>
      </c>
      <c r="I84" s="16">
        <f t="shared" si="12"/>
        <v>0</v>
      </c>
      <c r="J84" s="16">
        <f t="shared" ref="J84:J147" si="13">J83+I84</f>
        <v>0</v>
      </c>
    </row>
    <row r="85" spans="1:10" x14ac:dyDescent="0.25">
      <c r="A85" s="13">
        <v>-28.8333333333361</v>
      </c>
      <c r="B85" s="13">
        <v>-0.71</v>
      </c>
      <c r="C85" s="13">
        <f>VLOOKUP(A85,Getijverloop!A78:B978,2)</f>
        <v>-0.71</v>
      </c>
      <c r="D85" s="13">
        <f t="shared" si="10"/>
        <v>0</v>
      </c>
      <c r="E85" s="13">
        <f t="shared" si="7"/>
        <v>0</v>
      </c>
      <c r="F85" s="13">
        <f t="shared" si="8"/>
        <v>0</v>
      </c>
      <c r="G85" s="13">
        <f t="shared" si="9"/>
        <v>0</v>
      </c>
      <c r="H85" s="13">
        <f t="shared" si="11"/>
        <v>0</v>
      </c>
      <c r="I85" s="16">
        <f t="shared" si="12"/>
        <v>0</v>
      </c>
      <c r="J85" s="16">
        <f t="shared" si="13"/>
        <v>0</v>
      </c>
    </row>
    <row r="86" spans="1:10" x14ac:dyDescent="0.25">
      <c r="A86" s="13">
        <v>-28.6666666666694</v>
      </c>
      <c r="B86" s="13">
        <v>-0.69</v>
      </c>
      <c r="C86" s="13">
        <f>VLOOKUP(A86,Getijverloop!A79:B979,2)</f>
        <v>-0.69</v>
      </c>
      <c r="D86" s="13">
        <f t="shared" si="10"/>
        <v>0</v>
      </c>
      <c r="E86" s="13">
        <f t="shared" si="7"/>
        <v>0</v>
      </c>
      <c r="F86" s="13">
        <f t="shared" si="8"/>
        <v>0</v>
      </c>
      <c r="G86" s="13">
        <f t="shared" si="9"/>
        <v>0</v>
      </c>
      <c r="H86" s="13">
        <f t="shared" si="11"/>
        <v>0</v>
      </c>
      <c r="I86" s="16">
        <f t="shared" si="12"/>
        <v>0</v>
      </c>
      <c r="J86" s="16">
        <f t="shared" si="13"/>
        <v>0</v>
      </c>
    </row>
    <row r="87" spans="1:10" x14ac:dyDescent="0.25">
      <c r="A87" s="13">
        <v>-28.5000000000028</v>
      </c>
      <c r="B87" s="13">
        <v>-0.67</v>
      </c>
      <c r="C87" s="13">
        <f>VLOOKUP(A87,Getijverloop!A80:B980,2)</f>
        <v>-0.67</v>
      </c>
      <c r="D87" s="13">
        <f t="shared" si="10"/>
        <v>0</v>
      </c>
      <c r="E87" s="13">
        <f t="shared" si="7"/>
        <v>0</v>
      </c>
      <c r="F87" s="13">
        <f t="shared" si="8"/>
        <v>0</v>
      </c>
      <c r="G87" s="13">
        <f t="shared" si="9"/>
        <v>0</v>
      </c>
      <c r="H87" s="13">
        <f t="shared" si="11"/>
        <v>0</v>
      </c>
      <c r="I87" s="16">
        <f t="shared" si="12"/>
        <v>0</v>
      </c>
      <c r="J87" s="16">
        <f t="shared" si="13"/>
        <v>0</v>
      </c>
    </row>
    <row r="88" spans="1:10" x14ac:dyDescent="0.25">
      <c r="A88" s="13">
        <v>-28.3333333333361</v>
      </c>
      <c r="B88" s="13">
        <v>-0.65</v>
      </c>
      <c r="C88" s="13">
        <f>VLOOKUP(A88,Getijverloop!A81:B981,2)</f>
        <v>-0.65</v>
      </c>
      <c r="D88" s="13">
        <f t="shared" si="10"/>
        <v>0</v>
      </c>
      <c r="E88" s="13">
        <f t="shared" si="7"/>
        <v>0</v>
      </c>
      <c r="F88" s="13">
        <f t="shared" si="8"/>
        <v>0</v>
      </c>
      <c r="G88" s="13">
        <f t="shared" si="9"/>
        <v>0</v>
      </c>
      <c r="H88" s="13">
        <f t="shared" si="11"/>
        <v>0</v>
      </c>
      <c r="I88" s="16">
        <f t="shared" si="12"/>
        <v>0</v>
      </c>
      <c r="J88" s="16">
        <f t="shared" si="13"/>
        <v>0</v>
      </c>
    </row>
    <row r="89" spans="1:10" x14ac:dyDescent="0.25">
      <c r="A89" s="13">
        <v>-28.1666666666694</v>
      </c>
      <c r="B89" s="13">
        <v>-0.62</v>
      </c>
      <c r="C89" s="13">
        <f>VLOOKUP(A89,Getijverloop!A82:B982,2)</f>
        <v>-0.62</v>
      </c>
      <c r="D89" s="13">
        <f t="shared" si="10"/>
        <v>0</v>
      </c>
      <c r="E89" s="13">
        <f t="shared" si="7"/>
        <v>0</v>
      </c>
      <c r="F89" s="13">
        <f t="shared" si="8"/>
        <v>0</v>
      </c>
      <c r="G89" s="13">
        <f t="shared" si="9"/>
        <v>0</v>
      </c>
      <c r="H89" s="13">
        <f t="shared" si="11"/>
        <v>0</v>
      </c>
      <c r="I89" s="16">
        <f t="shared" si="12"/>
        <v>0</v>
      </c>
      <c r="J89" s="16">
        <f t="shared" si="13"/>
        <v>0</v>
      </c>
    </row>
    <row r="90" spans="1:10" x14ac:dyDescent="0.25">
      <c r="A90" s="13">
        <v>-28.0000000000028</v>
      </c>
      <c r="B90" s="13">
        <v>-0.59</v>
      </c>
      <c r="C90" s="13">
        <f>VLOOKUP(A90,Getijverloop!A83:B983,2)</f>
        <v>-0.59</v>
      </c>
      <c r="D90" s="13">
        <f t="shared" si="10"/>
        <v>0</v>
      </c>
      <c r="E90" s="13">
        <f t="shared" si="7"/>
        <v>0</v>
      </c>
      <c r="F90" s="13">
        <f t="shared" si="8"/>
        <v>0</v>
      </c>
      <c r="G90" s="13">
        <f t="shared" si="9"/>
        <v>0</v>
      </c>
      <c r="H90" s="13">
        <f t="shared" si="11"/>
        <v>0</v>
      </c>
      <c r="I90" s="16">
        <f t="shared" si="12"/>
        <v>0</v>
      </c>
      <c r="J90" s="16">
        <f t="shared" si="13"/>
        <v>0</v>
      </c>
    </row>
    <row r="91" spans="1:10" x14ac:dyDescent="0.25">
      <c r="A91" s="13">
        <v>-27.8333333333361</v>
      </c>
      <c r="B91" s="13">
        <v>-0.56000000000000005</v>
      </c>
      <c r="C91" s="13">
        <f>VLOOKUP(A91,Getijverloop!A84:B984,2)</f>
        <v>-0.56000000000000005</v>
      </c>
      <c r="D91" s="13">
        <f t="shared" si="10"/>
        <v>0</v>
      </c>
      <c r="E91" s="13">
        <f t="shared" si="7"/>
        <v>0</v>
      </c>
      <c r="F91" s="13">
        <f t="shared" si="8"/>
        <v>0</v>
      </c>
      <c r="G91" s="13">
        <f t="shared" si="9"/>
        <v>0</v>
      </c>
      <c r="H91" s="13">
        <f t="shared" si="11"/>
        <v>0</v>
      </c>
      <c r="I91" s="16">
        <f t="shared" si="12"/>
        <v>0</v>
      </c>
      <c r="J91" s="16">
        <f t="shared" si="13"/>
        <v>0</v>
      </c>
    </row>
    <row r="92" spans="1:10" x14ac:dyDescent="0.25">
      <c r="A92" s="13">
        <v>-27.666666666669499</v>
      </c>
      <c r="B92" s="13">
        <v>-0.53</v>
      </c>
      <c r="C92" s="13">
        <f>VLOOKUP(A92,Getijverloop!A85:B985,2)</f>
        <v>-0.53</v>
      </c>
      <c r="D92" s="13">
        <f t="shared" si="10"/>
        <v>0</v>
      </c>
      <c r="E92" s="13">
        <f t="shared" si="7"/>
        <v>0</v>
      </c>
      <c r="F92" s="13">
        <f t="shared" si="8"/>
        <v>0</v>
      </c>
      <c r="G92" s="13">
        <f t="shared" si="9"/>
        <v>0</v>
      </c>
      <c r="H92" s="13">
        <f t="shared" si="11"/>
        <v>0</v>
      </c>
      <c r="I92" s="16">
        <f t="shared" si="12"/>
        <v>0</v>
      </c>
      <c r="J92" s="16">
        <f t="shared" si="13"/>
        <v>0</v>
      </c>
    </row>
    <row r="93" spans="1:10" x14ac:dyDescent="0.25">
      <c r="A93" s="13">
        <v>-27.5000000000028</v>
      </c>
      <c r="B93" s="13">
        <v>-0.5</v>
      </c>
      <c r="C93" s="13">
        <f>VLOOKUP(A93,Getijverloop!A86:B986,2)</f>
        <v>-0.5</v>
      </c>
      <c r="D93" s="13">
        <f t="shared" si="10"/>
        <v>0</v>
      </c>
      <c r="E93" s="13">
        <f t="shared" si="7"/>
        <v>0</v>
      </c>
      <c r="F93" s="13">
        <f t="shared" si="8"/>
        <v>0</v>
      </c>
      <c r="G93" s="13">
        <f t="shared" si="9"/>
        <v>0</v>
      </c>
      <c r="H93" s="13">
        <f t="shared" si="11"/>
        <v>0</v>
      </c>
      <c r="I93" s="16">
        <f t="shared" si="12"/>
        <v>0</v>
      </c>
      <c r="J93" s="16">
        <f t="shared" si="13"/>
        <v>0</v>
      </c>
    </row>
    <row r="94" spans="1:10" x14ac:dyDescent="0.25">
      <c r="A94" s="13">
        <v>-27.333333333336199</v>
      </c>
      <c r="B94" s="13">
        <v>-0.45</v>
      </c>
      <c r="C94" s="13">
        <f>VLOOKUP(A94,Getijverloop!A87:B987,2)</f>
        <v>-0.45</v>
      </c>
      <c r="D94" s="13">
        <f t="shared" si="10"/>
        <v>0</v>
      </c>
      <c r="E94" s="13">
        <f t="shared" si="7"/>
        <v>0</v>
      </c>
      <c r="F94" s="13">
        <f t="shared" si="8"/>
        <v>0</v>
      </c>
      <c r="G94" s="13">
        <f t="shared" si="9"/>
        <v>0</v>
      </c>
      <c r="H94" s="13">
        <f t="shared" si="11"/>
        <v>0</v>
      </c>
      <c r="I94" s="16">
        <f t="shared" si="12"/>
        <v>0</v>
      </c>
      <c r="J94" s="16">
        <f t="shared" si="13"/>
        <v>0</v>
      </c>
    </row>
    <row r="95" spans="1:10" x14ac:dyDescent="0.25">
      <c r="A95" s="13">
        <v>-27.166666666669499</v>
      </c>
      <c r="B95" s="13">
        <v>-0.4</v>
      </c>
      <c r="C95" s="13">
        <f>VLOOKUP(A95,Getijverloop!A88:B988,2)</f>
        <v>-0.4</v>
      </c>
      <c r="D95" s="13">
        <f t="shared" si="10"/>
        <v>0</v>
      </c>
      <c r="E95" s="13">
        <f t="shared" si="7"/>
        <v>0</v>
      </c>
      <c r="F95" s="13">
        <f t="shared" si="8"/>
        <v>0</v>
      </c>
      <c r="G95" s="13">
        <f t="shared" si="9"/>
        <v>0</v>
      </c>
      <c r="H95" s="13">
        <f t="shared" si="11"/>
        <v>0</v>
      </c>
      <c r="I95" s="16">
        <f t="shared" si="12"/>
        <v>0</v>
      </c>
      <c r="J95" s="16">
        <f t="shared" si="13"/>
        <v>0</v>
      </c>
    </row>
    <row r="96" spans="1:10" x14ac:dyDescent="0.25">
      <c r="A96" s="13">
        <v>-27.0000000000028</v>
      </c>
      <c r="B96" s="13">
        <v>-0.33</v>
      </c>
      <c r="C96" s="13">
        <f>VLOOKUP(A96,Getijverloop!A89:B989,2)</f>
        <v>-0.33</v>
      </c>
      <c r="D96" s="13">
        <f t="shared" si="10"/>
        <v>0</v>
      </c>
      <c r="E96" s="13">
        <f t="shared" si="7"/>
        <v>0</v>
      </c>
      <c r="F96" s="13">
        <f t="shared" si="8"/>
        <v>0</v>
      </c>
      <c r="G96" s="13">
        <f t="shared" si="9"/>
        <v>0</v>
      </c>
      <c r="H96" s="13">
        <f t="shared" si="11"/>
        <v>0</v>
      </c>
      <c r="I96" s="16">
        <f t="shared" si="12"/>
        <v>0</v>
      </c>
      <c r="J96" s="16">
        <f t="shared" si="13"/>
        <v>0</v>
      </c>
    </row>
    <row r="97" spans="1:10" x14ac:dyDescent="0.25">
      <c r="A97" s="13">
        <v>-26.833333333336199</v>
      </c>
      <c r="B97" s="13">
        <v>-0.24</v>
      </c>
      <c r="C97" s="13">
        <f>VLOOKUP(A97,Getijverloop!A90:B990,2)</f>
        <v>-0.24</v>
      </c>
      <c r="D97" s="13">
        <f t="shared" si="10"/>
        <v>0</v>
      </c>
      <c r="E97" s="13">
        <f t="shared" si="7"/>
        <v>0</v>
      </c>
      <c r="F97" s="13">
        <f t="shared" si="8"/>
        <v>0</v>
      </c>
      <c r="G97" s="13">
        <f t="shared" si="9"/>
        <v>0</v>
      </c>
      <c r="H97" s="13">
        <f t="shared" si="11"/>
        <v>0</v>
      </c>
      <c r="I97" s="16">
        <f t="shared" si="12"/>
        <v>0</v>
      </c>
      <c r="J97" s="16">
        <f t="shared" si="13"/>
        <v>0</v>
      </c>
    </row>
    <row r="98" spans="1:10" x14ac:dyDescent="0.25">
      <c r="A98" s="13">
        <v>-26.666666666669499</v>
      </c>
      <c r="B98" s="13">
        <v>-0.14000000000000001</v>
      </c>
      <c r="C98" s="13">
        <f>VLOOKUP(A98,Getijverloop!A91:B991,2)</f>
        <v>-0.14000000000000001</v>
      </c>
      <c r="D98" s="13">
        <f t="shared" si="10"/>
        <v>0</v>
      </c>
      <c r="E98" s="13">
        <f t="shared" si="7"/>
        <v>0</v>
      </c>
      <c r="F98" s="13">
        <f t="shared" si="8"/>
        <v>0</v>
      </c>
      <c r="G98" s="13">
        <f t="shared" si="9"/>
        <v>0</v>
      </c>
      <c r="H98" s="13">
        <f t="shared" si="11"/>
        <v>0</v>
      </c>
      <c r="I98" s="16">
        <f t="shared" si="12"/>
        <v>0</v>
      </c>
      <c r="J98" s="16">
        <f t="shared" si="13"/>
        <v>0</v>
      </c>
    </row>
    <row r="99" spans="1:10" x14ac:dyDescent="0.25">
      <c r="A99" s="13">
        <v>-26.500000000002899</v>
      </c>
      <c r="B99" s="13">
        <v>-0.02</v>
      </c>
      <c r="C99" s="13">
        <f>VLOOKUP(A99,Getijverloop!A92:B992,2)</f>
        <v>-0.02</v>
      </c>
      <c r="D99" s="13">
        <f t="shared" si="10"/>
        <v>0</v>
      </c>
      <c r="E99" s="13">
        <f t="shared" si="7"/>
        <v>0</v>
      </c>
      <c r="F99" s="13">
        <f t="shared" si="8"/>
        <v>0</v>
      </c>
      <c r="G99" s="13">
        <f t="shared" si="9"/>
        <v>0</v>
      </c>
      <c r="H99" s="13">
        <f t="shared" si="11"/>
        <v>0</v>
      </c>
      <c r="I99" s="16">
        <f t="shared" si="12"/>
        <v>0</v>
      </c>
      <c r="J99" s="16">
        <f t="shared" si="13"/>
        <v>0</v>
      </c>
    </row>
    <row r="100" spans="1:10" x14ac:dyDescent="0.25">
      <c r="A100" s="13">
        <v>-26.333333333336199</v>
      </c>
      <c r="B100" s="13">
        <v>0.11</v>
      </c>
      <c r="C100" s="13">
        <f>VLOOKUP(A100,Getijverloop!A93:B993,2)</f>
        <v>0.11</v>
      </c>
      <c r="D100" s="13">
        <f t="shared" si="10"/>
        <v>0</v>
      </c>
      <c r="E100" s="13">
        <f t="shared" si="7"/>
        <v>0</v>
      </c>
      <c r="F100" s="13">
        <f t="shared" si="8"/>
        <v>0</v>
      </c>
      <c r="G100" s="13">
        <f t="shared" si="9"/>
        <v>0</v>
      </c>
      <c r="H100" s="13">
        <f t="shared" si="11"/>
        <v>0</v>
      </c>
      <c r="I100" s="16">
        <f t="shared" si="12"/>
        <v>0</v>
      </c>
      <c r="J100" s="16">
        <f t="shared" si="13"/>
        <v>0</v>
      </c>
    </row>
    <row r="101" spans="1:10" x14ac:dyDescent="0.25">
      <c r="A101" s="13">
        <v>-26.166666666669599</v>
      </c>
      <c r="B101" s="13">
        <v>0.25</v>
      </c>
      <c r="C101" s="13">
        <f>VLOOKUP(A101,Getijverloop!A94:B994,2)</f>
        <v>0.25</v>
      </c>
      <c r="D101" s="13">
        <f t="shared" si="10"/>
        <v>0</v>
      </c>
      <c r="E101" s="13">
        <f t="shared" si="7"/>
        <v>0</v>
      </c>
      <c r="F101" s="13">
        <f t="shared" si="8"/>
        <v>0</v>
      </c>
      <c r="G101" s="13">
        <f t="shared" si="9"/>
        <v>0</v>
      </c>
      <c r="H101" s="13">
        <f t="shared" si="11"/>
        <v>0</v>
      </c>
      <c r="I101" s="16">
        <f t="shared" si="12"/>
        <v>0</v>
      </c>
      <c r="J101" s="16">
        <f t="shared" si="13"/>
        <v>0</v>
      </c>
    </row>
    <row r="102" spans="1:10" x14ac:dyDescent="0.25">
      <c r="A102" s="13">
        <v>-26.000000000002899</v>
      </c>
      <c r="B102" s="13">
        <v>0.39</v>
      </c>
      <c r="C102" s="13">
        <f>VLOOKUP(A102,Getijverloop!A95:B995,2)</f>
        <v>0.39</v>
      </c>
      <c r="D102" s="13">
        <f t="shared" si="10"/>
        <v>0</v>
      </c>
      <c r="E102" s="13">
        <f t="shared" si="7"/>
        <v>0</v>
      </c>
      <c r="F102" s="13">
        <f t="shared" si="8"/>
        <v>0</v>
      </c>
      <c r="G102" s="13">
        <f t="shared" si="9"/>
        <v>0</v>
      </c>
      <c r="H102" s="13">
        <f t="shared" si="11"/>
        <v>0</v>
      </c>
      <c r="I102" s="16">
        <f t="shared" si="12"/>
        <v>0</v>
      </c>
      <c r="J102" s="16">
        <f t="shared" si="13"/>
        <v>0</v>
      </c>
    </row>
    <row r="103" spans="1:10" x14ac:dyDescent="0.25">
      <c r="A103" s="13">
        <v>-25.833333333336199</v>
      </c>
      <c r="B103" s="13">
        <v>0.54</v>
      </c>
      <c r="C103" s="13">
        <f>VLOOKUP(A103,Getijverloop!A96:B996,2)</f>
        <v>0.54</v>
      </c>
      <c r="D103" s="13">
        <f t="shared" si="10"/>
        <v>0</v>
      </c>
      <c r="E103" s="13">
        <f t="shared" si="7"/>
        <v>0</v>
      </c>
      <c r="F103" s="13">
        <f t="shared" si="8"/>
        <v>0</v>
      </c>
      <c r="G103" s="13">
        <f t="shared" si="9"/>
        <v>0</v>
      </c>
      <c r="H103" s="13">
        <f t="shared" si="11"/>
        <v>0</v>
      </c>
      <c r="I103" s="16">
        <f t="shared" si="12"/>
        <v>0</v>
      </c>
      <c r="J103" s="16">
        <f t="shared" si="13"/>
        <v>0</v>
      </c>
    </row>
    <row r="104" spans="1:10" x14ac:dyDescent="0.25">
      <c r="A104" s="13">
        <v>-25.666666666669599</v>
      </c>
      <c r="B104" s="13">
        <v>0.67</v>
      </c>
      <c r="C104" s="13">
        <f>VLOOKUP(A104,Getijverloop!A97:B997,2)</f>
        <v>0.67</v>
      </c>
      <c r="D104" s="13">
        <f t="shared" si="10"/>
        <v>0</v>
      </c>
      <c r="E104" s="13">
        <f t="shared" si="7"/>
        <v>0</v>
      </c>
      <c r="F104" s="13">
        <f t="shared" si="8"/>
        <v>0</v>
      </c>
      <c r="G104" s="13">
        <f t="shared" si="9"/>
        <v>0</v>
      </c>
      <c r="H104" s="13">
        <f t="shared" si="11"/>
        <v>0</v>
      </c>
      <c r="I104" s="16">
        <f t="shared" si="12"/>
        <v>0</v>
      </c>
      <c r="J104" s="16">
        <f t="shared" si="13"/>
        <v>0</v>
      </c>
    </row>
    <row r="105" spans="1:10" x14ac:dyDescent="0.25">
      <c r="A105" s="13">
        <v>-25.500000000002899</v>
      </c>
      <c r="B105" s="13">
        <v>0.78</v>
      </c>
      <c r="C105" s="13">
        <f>VLOOKUP(A105,Getijverloop!A98:B998,2)</f>
        <v>0.78</v>
      </c>
      <c r="D105" s="13">
        <f t="shared" si="10"/>
        <v>0</v>
      </c>
      <c r="E105" s="13">
        <f t="shared" si="7"/>
        <v>0</v>
      </c>
      <c r="F105" s="13">
        <f t="shared" si="8"/>
        <v>0</v>
      </c>
      <c r="G105" s="13">
        <f t="shared" si="9"/>
        <v>0</v>
      </c>
      <c r="H105" s="13">
        <f t="shared" si="11"/>
        <v>0</v>
      </c>
      <c r="I105" s="16">
        <f t="shared" si="12"/>
        <v>0</v>
      </c>
      <c r="J105" s="16">
        <f t="shared" si="13"/>
        <v>0</v>
      </c>
    </row>
    <row r="106" spans="1:10" x14ac:dyDescent="0.25">
      <c r="A106" s="13">
        <v>-25.333333333336299</v>
      </c>
      <c r="B106" s="13">
        <v>0.87</v>
      </c>
      <c r="C106" s="13">
        <f>VLOOKUP(A106,Getijverloop!A99:B999,2)</f>
        <v>0.87</v>
      </c>
      <c r="D106" s="13">
        <f t="shared" si="10"/>
        <v>0</v>
      </c>
      <c r="E106" s="13">
        <f t="shared" si="7"/>
        <v>0</v>
      </c>
      <c r="F106" s="13">
        <f t="shared" si="8"/>
        <v>0</v>
      </c>
      <c r="G106" s="13">
        <f t="shared" si="9"/>
        <v>0</v>
      </c>
      <c r="H106" s="13">
        <f t="shared" si="11"/>
        <v>0</v>
      </c>
      <c r="I106" s="16">
        <f t="shared" si="12"/>
        <v>0</v>
      </c>
      <c r="J106" s="16">
        <f t="shared" si="13"/>
        <v>0</v>
      </c>
    </row>
    <row r="107" spans="1:10" x14ac:dyDescent="0.25">
      <c r="A107" s="13">
        <v>-25.166666666669599</v>
      </c>
      <c r="B107" s="13">
        <v>0.93</v>
      </c>
      <c r="C107" s="13">
        <f>VLOOKUP(A107,Getijverloop!A100:B1000,2)</f>
        <v>0.93</v>
      </c>
      <c r="D107" s="13">
        <f t="shared" si="10"/>
        <v>0</v>
      </c>
      <c r="E107" s="13">
        <f t="shared" si="7"/>
        <v>0</v>
      </c>
      <c r="F107" s="13">
        <f t="shared" si="8"/>
        <v>0</v>
      </c>
      <c r="G107" s="13">
        <f t="shared" si="9"/>
        <v>0</v>
      </c>
      <c r="H107" s="13">
        <f t="shared" si="11"/>
        <v>0</v>
      </c>
      <c r="I107" s="16">
        <f t="shared" si="12"/>
        <v>0</v>
      </c>
      <c r="J107" s="16">
        <f t="shared" si="13"/>
        <v>0</v>
      </c>
    </row>
    <row r="108" spans="1:10" x14ac:dyDescent="0.25">
      <c r="A108" s="13">
        <v>-25.000000000002998</v>
      </c>
      <c r="B108" s="13">
        <v>0.96</v>
      </c>
      <c r="C108" s="13">
        <f>VLOOKUP(A108,Getijverloop!A101:B1001,2)</f>
        <v>0.96</v>
      </c>
      <c r="D108" s="13">
        <f t="shared" si="10"/>
        <v>0</v>
      </c>
      <c r="E108" s="13">
        <f t="shared" si="7"/>
        <v>0</v>
      </c>
      <c r="F108" s="13">
        <f t="shared" si="8"/>
        <v>0</v>
      </c>
      <c r="G108" s="13">
        <f t="shared" si="9"/>
        <v>0</v>
      </c>
      <c r="H108" s="13">
        <f t="shared" si="11"/>
        <v>0</v>
      </c>
      <c r="I108" s="16">
        <f t="shared" si="12"/>
        <v>0</v>
      </c>
      <c r="J108" s="16">
        <f t="shared" si="13"/>
        <v>0</v>
      </c>
    </row>
    <row r="109" spans="1:10" x14ac:dyDescent="0.25">
      <c r="A109" s="13">
        <v>-24.833333333336299</v>
      </c>
      <c r="B109" s="13">
        <v>0.97</v>
      </c>
      <c r="C109" s="13">
        <f>VLOOKUP(A109,Getijverloop!A102:B1002,2)</f>
        <v>0.97</v>
      </c>
      <c r="D109" s="13">
        <f t="shared" si="10"/>
        <v>0</v>
      </c>
      <c r="E109" s="13">
        <f t="shared" si="7"/>
        <v>0</v>
      </c>
      <c r="F109" s="13">
        <f t="shared" si="8"/>
        <v>0</v>
      </c>
      <c r="G109" s="13">
        <f t="shared" si="9"/>
        <v>0</v>
      </c>
      <c r="H109" s="13">
        <f t="shared" si="11"/>
        <v>0</v>
      </c>
      <c r="I109" s="16">
        <f t="shared" si="12"/>
        <v>0</v>
      </c>
      <c r="J109" s="16">
        <f t="shared" si="13"/>
        <v>0</v>
      </c>
    </row>
    <row r="110" spans="1:10" x14ac:dyDescent="0.25">
      <c r="A110" s="13">
        <v>-24.666666666669599</v>
      </c>
      <c r="B110" s="13">
        <v>0.96</v>
      </c>
      <c r="C110" s="13">
        <f>VLOOKUP(A110,Getijverloop!A103:B1003,2)</f>
        <v>0.96</v>
      </c>
      <c r="D110" s="13">
        <f t="shared" si="10"/>
        <v>0</v>
      </c>
      <c r="E110" s="13">
        <f t="shared" si="7"/>
        <v>0</v>
      </c>
      <c r="F110" s="13">
        <f t="shared" si="8"/>
        <v>0</v>
      </c>
      <c r="G110" s="13">
        <f t="shared" si="9"/>
        <v>0</v>
      </c>
      <c r="H110" s="13">
        <f t="shared" si="11"/>
        <v>0</v>
      </c>
      <c r="I110" s="16">
        <f t="shared" si="12"/>
        <v>0</v>
      </c>
      <c r="J110" s="16">
        <f t="shared" si="13"/>
        <v>0</v>
      </c>
    </row>
    <row r="111" spans="1:10" x14ac:dyDescent="0.25">
      <c r="A111" s="13">
        <v>-24.500000000002998</v>
      </c>
      <c r="B111" s="13">
        <v>0.93</v>
      </c>
      <c r="C111" s="13">
        <f>VLOOKUP(A111,Getijverloop!A104:B1004,2)</f>
        <v>0.93</v>
      </c>
      <c r="D111" s="13">
        <f t="shared" si="10"/>
        <v>0</v>
      </c>
      <c r="E111" s="13">
        <f>$I$14*D111/(MAX($D$18:$D$498))</f>
        <v>0</v>
      </c>
      <c r="F111" s="13">
        <f t="shared" si="8"/>
        <v>0</v>
      </c>
      <c r="G111" s="13">
        <f t="shared" si="9"/>
        <v>0</v>
      </c>
      <c r="H111" s="13">
        <f t="shared" si="11"/>
        <v>0</v>
      </c>
      <c r="I111" s="16">
        <f t="shared" si="12"/>
        <v>0</v>
      </c>
      <c r="J111" s="16">
        <f t="shared" si="13"/>
        <v>0</v>
      </c>
    </row>
    <row r="112" spans="1:10" x14ac:dyDescent="0.25">
      <c r="A112" s="13">
        <v>-24.333333333336299</v>
      </c>
      <c r="B112" s="13">
        <v>0.92420431311255624</v>
      </c>
      <c r="C112" s="13">
        <f>VLOOKUP(A112,Getijverloop!A105:B1005,2)</f>
        <v>0.89</v>
      </c>
      <c r="D112" s="13">
        <f t="shared" si="10"/>
        <v>3.4204313112556228E-2</v>
      </c>
      <c r="E112" s="13">
        <f t="shared" ref="E112:E175" si="14">$I$14*D112/(MAX($D$18:$D$498))</f>
        <v>1.5512160141748861E-2</v>
      </c>
      <c r="F112" s="13">
        <f t="shared" si="8"/>
        <v>0</v>
      </c>
      <c r="G112" s="13">
        <f t="shared" si="9"/>
        <v>0</v>
      </c>
      <c r="H112" s="13">
        <f t="shared" si="11"/>
        <v>0</v>
      </c>
      <c r="I112" s="16">
        <f t="shared" si="12"/>
        <v>0</v>
      </c>
      <c r="J112" s="16">
        <f t="shared" si="13"/>
        <v>0</v>
      </c>
    </row>
    <row r="113" spans="1:10" x14ac:dyDescent="0.25">
      <c r="A113" s="13">
        <v>-24.166666666669698</v>
      </c>
      <c r="B113" s="13">
        <v>0.91841067860763725</v>
      </c>
      <c r="C113" s="13">
        <f>VLOOKUP(A113,Getijverloop!A106:B1006,2)</f>
        <v>0.85</v>
      </c>
      <c r="D113" s="13">
        <f t="shared" si="10"/>
        <v>6.8410678607637276E-2</v>
      </c>
      <c r="E113" s="13">
        <f t="shared" si="14"/>
        <v>3.1025251069223266E-2</v>
      </c>
      <c r="F113" s="13">
        <f t="shared" si="8"/>
        <v>3.0856922387855721E-278</v>
      </c>
      <c r="G113" s="13">
        <f t="shared" si="9"/>
        <v>3.1147981900467721E-308</v>
      </c>
      <c r="H113" s="13">
        <f t="shared" si="11"/>
        <v>3.0856922387855722E-277</v>
      </c>
      <c r="I113" s="16">
        <f t="shared" si="12"/>
        <v>1.1108492059628059E-273</v>
      </c>
      <c r="J113" s="16">
        <f t="shared" si="13"/>
        <v>1.1108492059628059E-273</v>
      </c>
    </row>
    <row r="114" spans="1:10" x14ac:dyDescent="0.25">
      <c r="A114" s="13">
        <v>-24.000000000002998</v>
      </c>
      <c r="B114" s="13">
        <v>0.9026170441027388</v>
      </c>
      <c r="C114" s="13">
        <f>VLOOKUP(A114,Getijverloop!A107:B1007,2)</f>
        <v>0.8</v>
      </c>
      <c r="D114" s="13">
        <f t="shared" si="10"/>
        <v>0.10261704410273875</v>
      </c>
      <c r="E114" s="13">
        <f t="shared" si="14"/>
        <v>4.6538341996706936E-2</v>
      </c>
      <c r="F114" s="13">
        <f t="shared" si="8"/>
        <v>5.5336026073839751E-187</v>
      </c>
      <c r="G114" s="13">
        <f t="shared" si="9"/>
        <v>5.5709100707657515E-207</v>
      </c>
      <c r="H114" s="13">
        <f t="shared" si="11"/>
        <v>5.5336026073839755E-186</v>
      </c>
      <c r="I114" s="16">
        <f t="shared" si="12"/>
        <v>1.9920969386582313E-182</v>
      </c>
      <c r="J114" s="16">
        <f t="shared" si="13"/>
        <v>1.9920969386582313E-182</v>
      </c>
    </row>
    <row r="115" spans="1:10" x14ac:dyDescent="0.25">
      <c r="A115" s="13">
        <v>-23.833333333336402</v>
      </c>
      <c r="B115" s="13">
        <v>0.88682340959781902</v>
      </c>
      <c r="C115" s="13">
        <f>VLOOKUP(A115,Getijverloop!A108:B1008,2)</f>
        <v>0.75</v>
      </c>
      <c r="D115" s="13">
        <f t="shared" si="10"/>
        <v>0.13682340959781902</v>
      </c>
      <c r="E115" s="13">
        <f t="shared" si="14"/>
        <v>6.2051432924180985E-2</v>
      </c>
      <c r="F115" s="13">
        <f t="shared" si="8"/>
        <v>2.6576199525693827E-141</v>
      </c>
      <c r="G115" s="13">
        <f t="shared" si="9"/>
        <v>2.6715081367747367E-156</v>
      </c>
      <c r="H115" s="13">
        <f t="shared" si="11"/>
        <v>2.6576199525693934E-140</v>
      </c>
      <c r="I115" s="16">
        <f t="shared" si="12"/>
        <v>9.5674318292498154E-137</v>
      </c>
      <c r="J115" s="16">
        <f t="shared" si="13"/>
        <v>9.5674318292498154E-137</v>
      </c>
    </row>
    <row r="116" spans="1:10" x14ac:dyDescent="0.25">
      <c r="A116" s="13">
        <v>-23.666666666669698</v>
      </c>
      <c r="B116" s="13">
        <v>0.88102977509292124</v>
      </c>
      <c r="C116" s="13">
        <f>VLOOKUP(A116,Getijverloop!A109:B1009,2)</f>
        <v>0.71</v>
      </c>
      <c r="D116" s="13">
        <f t="shared" si="10"/>
        <v>0.17102977509292128</v>
      </c>
      <c r="E116" s="13">
        <f t="shared" si="14"/>
        <v>7.7564523851665013E-2</v>
      </c>
      <c r="F116" s="13">
        <f t="shared" si="8"/>
        <v>1.2765818488797043E-113</v>
      </c>
      <c r="G116" s="13">
        <f t="shared" si="9"/>
        <v>1.2820222441230186E-125</v>
      </c>
      <c r="H116" s="13">
        <f t="shared" si="11"/>
        <v>1.2765818488848323E-112</v>
      </c>
      <c r="I116" s="16">
        <f t="shared" si="12"/>
        <v>4.5956946559853962E-109</v>
      </c>
      <c r="J116" s="16">
        <f t="shared" si="13"/>
        <v>4.5956946559853962E-109</v>
      </c>
    </row>
    <row r="117" spans="1:10" x14ac:dyDescent="0.25">
      <c r="A117" s="13">
        <v>-23.500000000002998</v>
      </c>
      <c r="B117" s="13">
        <v>0.86523614058802278</v>
      </c>
      <c r="C117" s="13">
        <f>VLOOKUP(A117,Getijverloop!A110:B1010,2)</f>
        <v>0.66</v>
      </c>
      <c r="D117" s="13">
        <f t="shared" si="10"/>
        <v>0.20523614058802275</v>
      </c>
      <c r="E117" s="13">
        <f t="shared" si="14"/>
        <v>9.3077614779148679E-2</v>
      </c>
      <c r="F117" s="13">
        <f t="shared" si="8"/>
        <v>2.4111289676381204E-95</v>
      </c>
      <c r="G117" s="13">
        <f t="shared" si="9"/>
        <v>2.4198002511451196E-105</v>
      </c>
      <c r="H117" s="13">
        <f t="shared" si="11"/>
        <v>2.4111289686060404E-94</v>
      </c>
      <c r="I117" s="16">
        <f t="shared" si="12"/>
        <v>8.6800642869817454E-91</v>
      </c>
      <c r="J117" s="16">
        <f t="shared" si="13"/>
        <v>8.6800642869817454E-91</v>
      </c>
    </row>
    <row r="118" spans="1:10" x14ac:dyDescent="0.25">
      <c r="A118" s="13">
        <v>-23.333333333336402</v>
      </c>
      <c r="B118" s="13">
        <v>0.85944250608310302</v>
      </c>
      <c r="C118" s="13">
        <f>VLOOKUP(A118,Getijverloop!A111:B1011,2)</f>
        <v>0.62</v>
      </c>
      <c r="D118" s="13">
        <f t="shared" si="10"/>
        <v>0.23944250608310302</v>
      </c>
      <c r="E118" s="13">
        <f t="shared" si="14"/>
        <v>0.10859070570662273</v>
      </c>
      <c r="F118" s="13">
        <f t="shared" si="8"/>
        <v>4.2030941566742168E-82</v>
      </c>
      <c r="G118" s="13">
        <f t="shared" si="9"/>
        <v>1.131069111133014E-90</v>
      </c>
      <c r="H118" s="13">
        <f t="shared" si="11"/>
        <v>4.2030942019169813E-81</v>
      </c>
      <c r="I118" s="16">
        <f t="shared" si="12"/>
        <v>1.5131139126901133E-77</v>
      </c>
      <c r="J118" s="16">
        <f t="shared" si="13"/>
        <v>1.5131139126902001E-77</v>
      </c>
    </row>
    <row r="119" spans="1:10" x14ac:dyDescent="0.25">
      <c r="A119" s="13">
        <v>-23.166666666669698</v>
      </c>
      <c r="B119" s="13">
        <v>0.84364887157820523</v>
      </c>
      <c r="C119" s="13">
        <f>VLOOKUP(A119,Getijverloop!A112:B1012,2)</f>
        <v>0.56999999999999995</v>
      </c>
      <c r="D119" s="13">
        <f t="shared" si="10"/>
        <v>0.27364887157820528</v>
      </c>
      <c r="E119" s="13">
        <f t="shared" si="14"/>
        <v>0.12410379663410674</v>
      </c>
      <c r="F119" s="13">
        <f t="shared" si="8"/>
        <v>2.6076694051824152E-72</v>
      </c>
      <c r="G119" s="13">
        <f t="shared" si="9"/>
        <v>8.2687638005743738E-80</v>
      </c>
      <c r="H119" s="13">
        <f t="shared" si="11"/>
        <v>2.6076697359329673E-71</v>
      </c>
      <c r="I119" s="16">
        <f t="shared" si="12"/>
        <v>9.387611049358682E-68</v>
      </c>
      <c r="J119" s="16">
        <f t="shared" si="13"/>
        <v>9.3876110508717954E-68</v>
      </c>
    </row>
    <row r="120" spans="1:10" x14ac:dyDescent="0.25">
      <c r="A120" s="13">
        <v>-23.000000000003102</v>
      </c>
      <c r="B120" s="13">
        <v>0.83785523707328569</v>
      </c>
      <c r="C120" s="13">
        <f>VLOOKUP(A120,Getijverloop!A113:B1013,2)</f>
        <v>0.53</v>
      </c>
      <c r="D120" s="13">
        <f t="shared" si="10"/>
        <v>0.30785523707328566</v>
      </c>
      <c r="E120" s="13">
        <f t="shared" si="14"/>
        <v>0.13961688756158086</v>
      </c>
      <c r="F120" s="13">
        <f t="shared" si="8"/>
        <v>1.4967639318804544E-64</v>
      </c>
      <c r="G120" s="13">
        <f t="shared" si="9"/>
        <v>3.2325722913678123E-71</v>
      </c>
      <c r="H120" s="13">
        <f t="shared" si="11"/>
        <v>1.496765224909371E-63</v>
      </c>
      <c r="I120" s="16">
        <f t="shared" si="12"/>
        <v>5.3883548096737355E-60</v>
      </c>
      <c r="J120" s="16">
        <f t="shared" si="13"/>
        <v>5.3883549035498461E-60</v>
      </c>
    </row>
    <row r="121" spans="1:10" x14ac:dyDescent="0.25">
      <c r="A121" s="13">
        <v>-22.833333333336402</v>
      </c>
      <c r="B121" s="13">
        <v>0.82206160256838712</v>
      </c>
      <c r="C121" s="13">
        <f>VLOOKUP(A121,Getijverloop!A114:B1014,2)</f>
        <v>0.48</v>
      </c>
      <c r="D121" s="13">
        <f t="shared" si="10"/>
        <v>0.34206160256838714</v>
      </c>
      <c r="E121" s="13">
        <f t="shared" si="14"/>
        <v>0.15512997848906451</v>
      </c>
      <c r="F121" s="13">
        <f t="shared" si="8"/>
        <v>1.8601035022303295E-58</v>
      </c>
      <c r="G121" s="13">
        <f t="shared" si="9"/>
        <v>1.8642173814058031E-64</v>
      </c>
      <c r="H121" s="13">
        <f t="shared" si="11"/>
        <v>1.8601109590998552E-57</v>
      </c>
      <c r="I121" s="16">
        <f t="shared" si="12"/>
        <v>6.6963994527594789E-54</v>
      </c>
      <c r="J121" s="16">
        <f t="shared" si="13"/>
        <v>6.696404841114382E-54</v>
      </c>
    </row>
    <row r="122" spans="1:10" x14ac:dyDescent="0.25">
      <c r="A122" s="13">
        <v>-22.666666666669801</v>
      </c>
      <c r="B122" s="13">
        <v>0.80626796806346812</v>
      </c>
      <c r="C122" s="13">
        <f>VLOOKUP(A122,Getijverloop!A115:B1015,2)</f>
        <v>0.43</v>
      </c>
      <c r="D122" s="13">
        <f t="shared" si="10"/>
        <v>0.37626796806346813</v>
      </c>
      <c r="E122" s="13">
        <f t="shared" si="14"/>
        <v>0.1706430694165389</v>
      </c>
      <c r="F122" s="13">
        <f t="shared" si="8"/>
        <v>1.8271628692965872E-53</v>
      </c>
      <c r="G122" s="13">
        <f t="shared" si="9"/>
        <v>6.4284608261256768E-59</v>
      </c>
      <c r="H122" s="13">
        <f t="shared" si="11"/>
        <v>1.8271885831398916E-52</v>
      </c>
      <c r="I122" s="16">
        <f t="shared" si="12"/>
        <v>6.57787889930361E-49</v>
      </c>
      <c r="J122" s="16">
        <f t="shared" si="13"/>
        <v>6.5779458633520213E-49</v>
      </c>
    </row>
    <row r="123" spans="1:10" x14ac:dyDescent="0.25">
      <c r="A123" s="13">
        <v>-22.500000000003102</v>
      </c>
      <c r="B123" s="13">
        <v>0.79047433355856955</v>
      </c>
      <c r="C123" s="13">
        <f>VLOOKUP(A123,Getijverloop!A116:B1016,2)</f>
        <v>0.38</v>
      </c>
      <c r="D123" s="13">
        <f t="shared" si="10"/>
        <v>0.41047433355856955</v>
      </c>
      <c r="E123" s="13">
        <f t="shared" si="14"/>
        <v>0.18615616034402255</v>
      </c>
      <c r="F123" s="13">
        <f t="shared" si="8"/>
        <v>2.6724849188686244E-49</v>
      </c>
      <c r="G123" s="13">
        <f t="shared" si="9"/>
        <v>2.6774403107211962E-54</v>
      </c>
      <c r="H123" s="13">
        <f t="shared" si="11"/>
        <v>2.6725920164810533E-48</v>
      </c>
      <c r="I123" s="16">
        <f t="shared" si="12"/>
        <v>9.6213312593317921E-45</v>
      </c>
      <c r="J123" s="16">
        <f t="shared" si="13"/>
        <v>9.6219890539181275E-45</v>
      </c>
    </row>
    <row r="124" spans="1:10" x14ac:dyDescent="0.25">
      <c r="A124" s="13">
        <v>-22.333333333336402</v>
      </c>
      <c r="B124" s="13">
        <v>0.76468069905367109</v>
      </c>
      <c r="C124" s="13">
        <f>VLOOKUP(A124,Getijverloop!A117:B1017,2)</f>
        <v>0.32</v>
      </c>
      <c r="D124" s="13">
        <f t="shared" si="10"/>
        <v>0.44468069905367108</v>
      </c>
      <c r="E124" s="13">
        <f t="shared" si="14"/>
        <v>0.20166925127150623</v>
      </c>
      <c r="F124" s="13">
        <f t="shared" si="8"/>
        <v>7.2970586568430592E-46</v>
      </c>
      <c r="G124" s="13">
        <f t="shared" si="9"/>
        <v>1.7721792373680439E-50</v>
      </c>
      <c r="H124" s="13">
        <f t="shared" si="11"/>
        <v>7.297767528538007E-45</v>
      </c>
      <c r="I124" s="16">
        <f t="shared" si="12"/>
        <v>2.6271963102736823E-41</v>
      </c>
      <c r="J124" s="16">
        <f t="shared" si="13"/>
        <v>2.6281585091790742E-41</v>
      </c>
    </row>
    <row r="125" spans="1:10" x14ac:dyDescent="0.25">
      <c r="A125" s="13">
        <v>-22.166666666669801</v>
      </c>
      <c r="B125" s="13">
        <v>0.7488870645487522</v>
      </c>
      <c r="C125" s="13">
        <f>VLOOKUP(A125,Getijverloop!A118:B1018,2)</f>
        <v>0.27</v>
      </c>
      <c r="D125" s="13">
        <f t="shared" si="10"/>
        <v>0.47888706454875218</v>
      </c>
      <c r="E125" s="13">
        <f t="shared" si="14"/>
        <v>0.21718234219898067</v>
      </c>
      <c r="F125" s="13">
        <f t="shared" si="8"/>
        <v>7.9026235214072769E-43</v>
      </c>
      <c r="G125" s="13">
        <f t="shared" si="9"/>
        <v>4.0996772590578775E-47</v>
      </c>
      <c r="H125" s="13">
        <f t="shared" si="11"/>
        <v>7.9042633923108996E-42</v>
      </c>
      <c r="I125" s="16">
        <f t="shared" si="12"/>
        <v>2.8455348212319239E-38</v>
      </c>
      <c r="J125" s="16">
        <f t="shared" si="13"/>
        <v>2.8481629797411029E-38</v>
      </c>
    </row>
    <row r="126" spans="1:10" x14ac:dyDescent="0.25">
      <c r="A126" s="13">
        <v>-22.000000000003102</v>
      </c>
      <c r="B126" s="13">
        <v>0.73309343004385363</v>
      </c>
      <c r="C126" s="13">
        <f>VLOOKUP(A126,Getijverloop!A119:B1019,2)</f>
        <v>0.22</v>
      </c>
      <c r="D126" s="13">
        <f t="shared" si="10"/>
        <v>0.51309343004385366</v>
      </c>
      <c r="E126" s="13">
        <f t="shared" si="14"/>
        <v>0.23269543312646432</v>
      </c>
      <c r="F126" s="13">
        <f t="shared" si="8"/>
        <v>3.3953257056708716E-40</v>
      </c>
      <c r="G126" s="13">
        <f t="shared" si="9"/>
        <v>3.4003926480019374E-44</v>
      </c>
      <c r="H126" s="13">
        <f t="shared" si="11"/>
        <v>3.396685862730072E-39</v>
      </c>
      <c r="I126" s="16">
        <f t="shared" si="12"/>
        <v>1.2228069105828258E-35</v>
      </c>
      <c r="J126" s="16">
        <f t="shared" si="13"/>
        <v>1.225655073562567E-35</v>
      </c>
    </row>
    <row r="127" spans="1:10" x14ac:dyDescent="0.25">
      <c r="A127" s="13">
        <v>-21.833333333336501</v>
      </c>
      <c r="B127" s="13">
        <v>0.71729979553893475</v>
      </c>
      <c r="C127" s="13">
        <f>VLOOKUP(A127,Getijverloop!A120:B1020,2)</f>
        <v>0.17</v>
      </c>
      <c r="D127" s="13">
        <f t="shared" si="10"/>
        <v>0.54729979553893471</v>
      </c>
      <c r="E127" s="13">
        <f t="shared" si="14"/>
        <v>0.24820852405393873</v>
      </c>
      <c r="F127" s="13">
        <f t="shared" si="8"/>
        <v>6.8796756447680013E-38</v>
      </c>
      <c r="G127" s="13">
        <f t="shared" si="9"/>
        <v>1.2251127249418227E-41</v>
      </c>
      <c r="H127" s="13">
        <f t="shared" si="11"/>
        <v>6.8845760956677689E-37</v>
      </c>
      <c r="I127" s="16">
        <f t="shared" si="12"/>
        <v>2.4784473944403967E-33</v>
      </c>
      <c r="J127" s="16">
        <f t="shared" si="13"/>
        <v>2.4907039451760223E-33</v>
      </c>
    </row>
    <row r="128" spans="1:10" x14ac:dyDescent="0.25">
      <c r="A128" s="13">
        <v>-21.666666666669801</v>
      </c>
      <c r="B128" s="13">
        <v>0.71150616103403619</v>
      </c>
      <c r="C128" s="13">
        <f>VLOOKUP(A128,Getijverloop!A121:B1021,2)</f>
        <v>0.13</v>
      </c>
      <c r="D128" s="13">
        <f t="shared" si="10"/>
        <v>0.58150616103403618</v>
      </c>
      <c r="E128" s="13">
        <f t="shared" si="14"/>
        <v>0.26372161498142238</v>
      </c>
      <c r="F128" s="13">
        <f t="shared" si="8"/>
        <v>8.8277901519023176E-36</v>
      </c>
      <c r="G128" s="13">
        <f t="shared" si="9"/>
        <v>2.6122415464882166E-39</v>
      </c>
      <c r="H128" s="13">
        <f t="shared" si="11"/>
        <v>8.8382391180882712E-35</v>
      </c>
      <c r="I128" s="16">
        <f t="shared" si="12"/>
        <v>3.1817660825117778E-31</v>
      </c>
      <c r="J128" s="16">
        <f t="shared" si="13"/>
        <v>3.2066731219635381E-31</v>
      </c>
    </row>
    <row r="129" spans="1:10" x14ac:dyDescent="0.25">
      <c r="A129" s="13">
        <v>-21.500000000003201</v>
      </c>
      <c r="B129" s="13">
        <v>0.71571252652911721</v>
      </c>
      <c r="C129" s="13">
        <f>VLOOKUP(A129,Getijverloop!A122:B1022,2)</f>
        <v>0.1</v>
      </c>
      <c r="D129" s="13">
        <f t="shared" si="10"/>
        <v>0.61571252652911723</v>
      </c>
      <c r="E129" s="13">
        <f t="shared" si="14"/>
        <v>0.27923470590889682</v>
      </c>
      <c r="F129" s="13">
        <f t="shared" si="8"/>
        <v>7.7386898753860205E-34</v>
      </c>
      <c r="G129" s="13">
        <f t="shared" si="9"/>
        <v>3.5964665103975954E-37</v>
      </c>
      <c r="H129" s="13">
        <f t="shared" si="11"/>
        <v>7.7530757414276113E-33</v>
      </c>
      <c r="I129" s="16">
        <f t="shared" si="12"/>
        <v>2.7911072669139399E-29</v>
      </c>
      <c r="J129" s="16">
        <f t="shared" si="13"/>
        <v>2.823173998133575E-29</v>
      </c>
    </row>
    <row r="130" spans="1:10" x14ac:dyDescent="0.25">
      <c r="A130" s="13">
        <v>-21.333333333336501</v>
      </c>
      <c r="B130" s="13">
        <v>0.70991889202421876</v>
      </c>
      <c r="C130" s="13">
        <f>VLOOKUP(A130,Getijverloop!A123:B1023,2)</f>
        <v>0.06</v>
      </c>
      <c r="D130" s="13">
        <f t="shared" si="10"/>
        <v>0.64991889202421871</v>
      </c>
      <c r="E130" s="13">
        <f t="shared" si="14"/>
        <v>0.29474779683638047</v>
      </c>
      <c r="F130" s="13">
        <f t="shared" si="8"/>
        <v>3.6790316864433827E-32</v>
      </c>
      <c r="G130" s="13">
        <f t="shared" si="9"/>
        <v>2.5606648195079512E-35</v>
      </c>
      <c r="H130" s="13">
        <f t="shared" si="11"/>
        <v>3.6892743457214146E-31</v>
      </c>
      <c r="I130" s="16">
        <f t="shared" si="12"/>
        <v>1.3281387644597093E-27</v>
      </c>
      <c r="J130" s="16">
        <f t="shared" si="13"/>
        <v>1.3563705044410451E-27</v>
      </c>
    </row>
    <row r="131" spans="1:10" x14ac:dyDescent="0.25">
      <c r="A131" s="13">
        <v>-21.166666666669801</v>
      </c>
      <c r="B131" s="13">
        <v>0.71412525751932021</v>
      </c>
      <c r="C131" s="13">
        <f>VLOOKUP(A131,Getijverloop!A124:B1024,2)</f>
        <v>0.03</v>
      </c>
      <c r="D131" s="13">
        <f t="shared" si="10"/>
        <v>0.68412525751932018</v>
      </c>
      <c r="E131" s="13">
        <f t="shared" si="14"/>
        <v>0.31026088776386412</v>
      </c>
      <c r="F131" s="13">
        <f t="shared" si="8"/>
        <v>1.3702438165646078E-30</v>
      </c>
      <c r="G131" s="13">
        <f t="shared" si="9"/>
        <v>1.3717866458174624E-33</v>
      </c>
      <c r="H131" s="13">
        <f t="shared" si="11"/>
        <v>1.3757309631478774E-29</v>
      </c>
      <c r="I131" s="16">
        <f t="shared" si="12"/>
        <v>4.9526314673323588E-26</v>
      </c>
      <c r="J131" s="16">
        <f t="shared" si="13"/>
        <v>5.0882685177764631E-26</v>
      </c>
    </row>
    <row r="132" spans="1:10" x14ac:dyDescent="0.25">
      <c r="A132" s="13">
        <v>-21.000000000003201</v>
      </c>
      <c r="B132" s="13">
        <v>0.71833162301440123</v>
      </c>
      <c r="C132" s="13">
        <f>VLOOKUP(A132,Getijverloop!A125:B1025,2)</f>
        <v>0</v>
      </c>
      <c r="D132" s="13">
        <f t="shared" si="10"/>
        <v>0.71833162301440123</v>
      </c>
      <c r="E132" s="13">
        <f t="shared" si="14"/>
        <v>0.32577397869133856</v>
      </c>
      <c r="F132" s="13">
        <f t="shared" si="8"/>
        <v>3.6290109632020877E-29</v>
      </c>
      <c r="G132" s="13">
        <f t="shared" si="9"/>
        <v>5.0479062270350847E-32</v>
      </c>
      <c r="H132" s="13">
        <f t="shared" si="11"/>
        <v>3.649202588110228E-28</v>
      </c>
      <c r="I132" s="16">
        <f t="shared" si="12"/>
        <v>1.313712931719682E-24</v>
      </c>
      <c r="J132" s="16">
        <f t="shared" si="13"/>
        <v>1.3645956168974466E-24</v>
      </c>
    </row>
    <row r="133" spans="1:10" x14ac:dyDescent="0.25">
      <c r="A133" s="13">
        <v>-20.833333333336501</v>
      </c>
      <c r="B133" s="13">
        <v>0.73253798850950269</v>
      </c>
      <c r="C133" s="13">
        <f>VLOOKUP(A133,Getijverloop!A126:B1026,2)</f>
        <v>-0.02</v>
      </c>
      <c r="D133" s="13">
        <f t="shared" si="10"/>
        <v>0.75253798850950271</v>
      </c>
      <c r="E133" s="13">
        <f t="shared" si="14"/>
        <v>0.34128706961882221</v>
      </c>
      <c r="F133" s="13">
        <f t="shared" si="8"/>
        <v>8.1163867368761574E-28</v>
      </c>
      <c r="G133" s="13">
        <f t="shared" si="9"/>
        <v>1.522421959642133E-30</v>
      </c>
      <c r="H133" s="13">
        <f t="shared" si="11"/>
        <v>8.1772836152618437E-27</v>
      </c>
      <c r="I133" s="16">
        <f t="shared" si="12"/>
        <v>2.9438221014942637E-23</v>
      </c>
      <c r="J133" s="16">
        <f t="shared" si="13"/>
        <v>3.0802816631840086E-23</v>
      </c>
    </row>
    <row r="134" spans="1:10" x14ac:dyDescent="0.25">
      <c r="A134" s="13">
        <v>-20.666666666669901</v>
      </c>
      <c r="B134" s="13">
        <v>0.74674435400458372</v>
      </c>
      <c r="C134" s="13">
        <f>VLOOKUP(A134,Getijverloop!A127:B1027,2)</f>
        <v>-0.04</v>
      </c>
      <c r="D134" s="13">
        <f t="shared" si="10"/>
        <v>0.78674435400458376</v>
      </c>
      <c r="E134" s="13">
        <f t="shared" si="14"/>
        <v>0.3568001605462966</v>
      </c>
      <c r="F134" s="13">
        <f t="shared" si="8"/>
        <v>1.3895381127995242E-26</v>
      </c>
      <c r="G134" s="13">
        <f t="shared" si="9"/>
        <v>3.4245286623168241E-29</v>
      </c>
      <c r="H134" s="13">
        <f t="shared" si="11"/>
        <v>1.4032362274487915E-25</v>
      </c>
      <c r="I134" s="16">
        <f t="shared" si="12"/>
        <v>5.0516504188156492E-22</v>
      </c>
      <c r="J134" s="16">
        <f t="shared" si="13"/>
        <v>5.3596785851340505E-22</v>
      </c>
    </row>
    <row r="135" spans="1:10" x14ac:dyDescent="0.25">
      <c r="A135" s="13">
        <v>-20.500000000003201</v>
      </c>
      <c r="B135" s="13">
        <v>0.76095071949968518</v>
      </c>
      <c r="C135" s="13">
        <f>VLOOKUP(A135,Getijverloop!A128:B1028,2)</f>
        <v>-0.06</v>
      </c>
      <c r="D135" s="13">
        <f t="shared" si="10"/>
        <v>0.82095071949968523</v>
      </c>
      <c r="E135" s="13">
        <f t="shared" si="14"/>
        <v>0.3723132514737803</v>
      </c>
      <c r="F135" s="13">
        <f t="shared" si="8"/>
        <v>1.8826351039022516E-25</v>
      </c>
      <c r="G135" s="13">
        <f t="shared" si="9"/>
        <v>5.9590176073771841E-28</v>
      </c>
      <c r="H135" s="13">
        <f t="shared" si="11"/>
        <v>1.9064711743317603E-24</v>
      </c>
      <c r="I135" s="16">
        <f t="shared" si="12"/>
        <v>6.8632962275943367E-21</v>
      </c>
      <c r="J135" s="16">
        <f t="shared" si="13"/>
        <v>7.3992640861077412E-21</v>
      </c>
    </row>
    <row r="136" spans="1:10" x14ac:dyDescent="0.25">
      <c r="A136" s="13">
        <v>-20.333333333336601</v>
      </c>
      <c r="B136" s="13">
        <v>0.77515708499476632</v>
      </c>
      <c r="C136" s="13">
        <f>VLOOKUP(A136,Getijverloop!A129:B1029,2)</f>
        <v>-0.08</v>
      </c>
      <c r="D136" s="13">
        <f t="shared" si="10"/>
        <v>0.85515708499476628</v>
      </c>
      <c r="E136" s="13">
        <f t="shared" si="14"/>
        <v>0.38782634240125469</v>
      </c>
      <c r="F136" s="13">
        <f t="shared" si="8"/>
        <v>2.0758502700225774E-24</v>
      </c>
      <c r="G136" s="13">
        <f t="shared" si="9"/>
        <v>8.2715793531475518E-27</v>
      </c>
      <c r="H136" s="13">
        <f t="shared" si="11"/>
        <v>2.1089365874351678E-23</v>
      </c>
      <c r="I136" s="16">
        <f t="shared" si="12"/>
        <v>7.5921717147666038E-20</v>
      </c>
      <c r="J136" s="16">
        <f t="shared" si="13"/>
        <v>8.3320981233773783E-20</v>
      </c>
    </row>
    <row r="137" spans="1:10" x14ac:dyDescent="0.25">
      <c r="A137" s="13">
        <v>-20.166666666669901</v>
      </c>
      <c r="B137" s="13">
        <v>0.78936345048986778</v>
      </c>
      <c r="C137" s="13">
        <f>VLOOKUP(A137,Getijverloop!A130:B1030,2)</f>
        <v>-0.1</v>
      </c>
      <c r="D137" s="13">
        <f t="shared" si="10"/>
        <v>0.88936345048986776</v>
      </c>
      <c r="E137" s="13">
        <f t="shared" si="14"/>
        <v>0.40333943332873834</v>
      </c>
      <c r="F137" s="13">
        <f t="shared" si="8"/>
        <v>1.9073978522126232E-23</v>
      </c>
      <c r="G137" s="13">
        <f t="shared" si="9"/>
        <v>9.3999710761075103E-26</v>
      </c>
      <c r="H137" s="13">
        <f t="shared" si="11"/>
        <v>1.9449977365170531E-22</v>
      </c>
      <c r="I137" s="16">
        <f t="shared" si="12"/>
        <v>7.0019918514613906E-19</v>
      </c>
      <c r="J137" s="16">
        <f t="shared" si="13"/>
        <v>7.8352016637991286E-19</v>
      </c>
    </row>
    <row r="138" spans="1:10" x14ac:dyDescent="0.25">
      <c r="A138" s="13">
        <v>-20.000000000003201</v>
      </c>
      <c r="B138" s="13">
        <v>0.80356981598496924</v>
      </c>
      <c r="C138" s="13">
        <f>VLOOKUP(A138,Getijverloop!A131:B1031,2)</f>
        <v>-0.12</v>
      </c>
      <c r="D138" s="13">
        <f t="shared" si="10"/>
        <v>0.92356981598496923</v>
      </c>
      <c r="E138" s="13">
        <f t="shared" si="14"/>
        <v>0.41885252425622205</v>
      </c>
      <c r="F138" s="13">
        <f t="shared" si="8"/>
        <v>1.4902636445588911E-22</v>
      </c>
      <c r="G138" s="13">
        <f t="shared" si="9"/>
        <v>8.941381544842858E-25</v>
      </c>
      <c r="H138" s="13">
        <f t="shared" si="11"/>
        <v>1.5260291707382624E-21</v>
      </c>
      <c r="I138" s="16">
        <f t="shared" si="12"/>
        <v>5.4937050146577445E-18</v>
      </c>
      <c r="J138" s="16">
        <f t="shared" si="13"/>
        <v>6.2772251810376576E-18</v>
      </c>
    </row>
    <row r="139" spans="1:10" x14ac:dyDescent="0.25">
      <c r="A139" s="13">
        <v>-19.833333333336601</v>
      </c>
      <c r="B139" s="13">
        <v>0.81777618148005038</v>
      </c>
      <c r="C139" s="13">
        <f>VLOOKUP(A139,Getijverloop!A132:B1032,2)</f>
        <v>-0.14000000000000001</v>
      </c>
      <c r="D139" s="13">
        <f t="shared" si="10"/>
        <v>0.95777618148005039</v>
      </c>
      <c r="E139" s="13">
        <f t="shared" si="14"/>
        <v>0.43436561518369649</v>
      </c>
      <c r="F139" s="13">
        <f t="shared" si="8"/>
        <v>1.0073344739670774E-21</v>
      </c>
      <c r="G139" s="13">
        <f t="shared" si="9"/>
        <v>7.2555021678928346E-24</v>
      </c>
      <c r="H139" s="13">
        <f t="shared" si="11"/>
        <v>1.0363564826386487E-20</v>
      </c>
      <c r="I139" s="16">
        <f t="shared" si="12"/>
        <v>3.7308833374991355E-17</v>
      </c>
      <c r="J139" s="16">
        <f t="shared" si="13"/>
        <v>4.3586058556029011E-17</v>
      </c>
    </row>
    <row r="140" spans="1:10" x14ac:dyDescent="0.25">
      <c r="A140" s="13">
        <v>-19.666666666669901</v>
      </c>
      <c r="B140" s="13">
        <v>0.82198254697515183</v>
      </c>
      <c r="C140" s="13">
        <f>VLOOKUP(A140,Getijverloop!A133:B1033,2)</f>
        <v>-0.17</v>
      </c>
      <c r="D140" s="13">
        <f t="shared" si="10"/>
        <v>0.99198254697515187</v>
      </c>
      <c r="E140" s="13">
        <f t="shared" si="14"/>
        <v>0.44987870611118014</v>
      </c>
      <c r="F140" s="13">
        <f t="shared" si="8"/>
        <v>5.4359927271142698E-21</v>
      </c>
      <c r="G140" s="13">
        <f t="shared" si="9"/>
        <v>4.6414355454586068E-23</v>
      </c>
      <c r="H140" s="13">
        <f t="shared" si="11"/>
        <v>5.6216501489326138E-20</v>
      </c>
      <c r="I140" s="16">
        <f t="shared" si="12"/>
        <v>2.0237940536157411E-16</v>
      </c>
      <c r="J140" s="16">
        <f t="shared" si="13"/>
        <v>2.4596546391760312E-16</v>
      </c>
    </row>
    <row r="141" spans="1:10" x14ac:dyDescent="0.25">
      <c r="A141" s="13">
        <v>-19.5000000000033</v>
      </c>
      <c r="B141" s="13">
        <v>0.82618891247023285</v>
      </c>
      <c r="C141" s="13">
        <f>VLOOKUP(A141,Getijverloop!A134:B1034,2)</f>
        <v>-0.2</v>
      </c>
      <c r="D141" s="13">
        <f t="shared" si="10"/>
        <v>1.0261889124702328</v>
      </c>
      <c r="E141" s="13">
        <f t="shared" si="14"/>
        <v>0.46539179703865452</v>
      </c>
      <c r="F141" s="13">
        <f t="shared" si="8"/>
        <v>2.6261883058472032E-20</v>
      </c>
      <c r="G141" s="13">
        <f t="shared" si="9"/>
        <v>2.6281713459092596E-22</v>
      </c>
      <c r="H141" s="13">
        <f t="shared" si="11"/>
        <v>2.7313151596835735E-19</v>
      </c>
      <c r="I141" s="16">
        <f t="shared" si="12"/>
        <v>9.8327345748608653E-16</v>
      </c>
      <c r="J141" s="16">
        <f t="shared" si="13"/>
        <v>1.2292389214036897E-15</v>
      </c>
    </row>
    <row r="142" spans="1:10" x14ac:dyDescent="0.25">
      <c r="A142" s="13">
        <v>-19.333333333336601</v>
      </c>
      <c r="B142" s="13">
        <v>0.8303952779653343</v>
      </c>
      <c r="C142" s="13">
        <f>VLOOKUP(A142,Getijverloop!A135:B1035,2)</f>
        <v>-0.23</v>
      </c>
      <c r="D142" s="13">
        <f t="shared" si="10"/>
        <v>1.0603952779653343</v>
      </c>
      <c r="E142" s="13">
        <f t="shared" si="14"/>
        <v>0.48090488796613817</v>
      </c>
      <c r="F142" s="13">
        <f t="shared" si="8"/>
        <v>1.1479984906635001E-19</v>
      </c>
      <c r="G142" s="13">
        <f t="shared" si="9"/>
        <v>1.3328301526507988E-21</v>
      </c>
      <c r="H142" s="13">
        <f t="shared" si="11"/>
        <v>1.2013116967695319E-18</v>
      </c>
      <c r="I142" s="16">
        <f t="shared" si="12"/>
        <v>4.3247221083703146E-15</v>
      </c>
      <c r="J142" s="16">
        <f t="shared" si="13"/>
        <v>5.5539610297740046E-15</v>
      </c>
    </row>
    <row r="143" spans="1:10" x14ac:dyDescent="0.25">
      <c r="A143" s="13">
        <v>-19.16666666667</v>
      </c>
      <c r="B143" s="13">
        <v>0.82460164346041531</v>
      </c>
      <c r="C143" s="13">
        <f>VLOOKUP(A143,Getijverloop!A136:B1036,2)</f>
        <v>-0.27</v>
      </c>
      <c r="D143" s="13">
        <f t="shared" si="10"/>
        <v>1.0946016434604153</v>
      </c>
      <c r="E143" s="13">
        <f t="shared" si="14"/>
        <v>0.49641797889361255</v>
      </c>
      <c r="F143" s="13">
        <f t="shared" si="8"/>
        <v>4.2041789458301305E-19</v>
      </c>
      <c r="G143" s="13">
        <f t="shared" si="9"/>
        <v>5.6103344522850028E-21</v>
      </c>
      <c r="H143" s="13">
        <f t="shared" si="11"/>
        <v>4.42859232392153E-18</v>
      </c>
      <c r="I143" s="16">
        <f t="shared" si="12"/>
        <v>1.5942932366117508E-14</v>
      </c>
      <c r="J143" s="16">
        <f t="shared" si="13"/>
        <v>2.1496893395891512E-14</v>
      </c>
    </row>
    <row r="144" spans="1:10" x14ac:dyDescent="0.25">
      <c r="A144" s="13">
        <v>-19.0000000000033</v>
      </c>
      <c r="B144" s="13">
        <v>0.81880800895551675</v>
      </c>
      <c r="C144" s="13">
        <f>VLOOKUP(A144,Getijverloop!A137:B1037,2)</f>
        <v>-0.31</v>
      </c>
      <c r="D144" s="13">
        <f t="shared" si="10"/>
        <v>1.1288080089555168</v>
      </c>
      <c r="E144" s="13">
        <f t="shared" si="14"/>
        <v>0.51193106982109626</v>
      </c>
      <c r="F144" s="13">
        <f t="shared" si="8"/>
        <v>1.4251873272843069E-18</v>
      </c>
      <c r="G144" s="13">
        <f t="shared" si="9"/>
        <v>2.1676465856815947E-20</v>
      </c>
      <c r="H144" s="13">
        <f t="shared" si="11"/>
        <v>1.5118931907115705E-17</v>
      </c>
      <c r="I144" s="16">
        <f t="shared" si="12"/>
        <v>5.442815486561654E-14</v>
      </c>
      <c r="J144" s="16">
        <f t="shared" si="13"/>
        <v>7.5925048261508053E-14</v>
      </c>
    </row>
    <row r="145" spans="1:10" x14ac:dyDescent="0.25">
      <c r="A145" s="13">
        <v>-18.833333333336601</v>
      </c>
      <c r="B145" s="13">
        <v>0.8030143744506183</v>
      </c>
      <c r="C145" s="13">
        <f>VLOOKUP(A145,Getijverloop!A138:B1038,2)</f>
        <v>-0.36</v>
      </c>
      <c r="D145" s="13">
        <f t="shared" si="10"/>
        <v>1.1630143744506183</v>
      </c>
      <c r="E145" s="13">
        <f t="shared" si="14"/>
        <v>0.52744416074857992</v>
      </c>
      <c r="F145" s="13">
        <f t="shared" si="8"/>
        <v>4.1511395973298312E-18</v>
      </c>
      <c r="G145" s="13">
        <f t="shared" si="9"/>
        <v>7.1408698528853614E-20</v>
      </c>
      <c r="H145" s="13">
        <f t="shared" si="11"/>
        <v>4.4367743914452458E-17</v>
      </c>
      <c r="I145" s="16">
        <f t="shared" si="12"/>
        <v>1.5972387809202886E-13</v>
      </c>
      <c r="J145" s="16">
        <f t="shared" si="13"/>
        <v>2.3564892635353693E-13</v>
      </c>
    </row>
    <row r="146" spans="1:10" x14ac:dyDescent="0.25">
      <c r="A146" s="13">
        <v>-18.66666666667</v>
      </c>
      <c r="B146" s="13">
        <v>0.78722073994569941</v>
      </c>
      <c r="C146" s="13">
        <f>VLOOKUP(A146,Getijverloop!A139:B1039,2)</f>
        <v>-0.41</v>
      </c>
      <c r="D146" s="13">
        <f t="shared" si="10"/>
        <v>1.1972207399456993</v>
      </c>
      <c r="E146" s="13">
        <f t="shared" si="14"/>
        <v>0.54295725167605435</v>
      </c>
      <c r="F146" s="13">
        <f t="shared" ref="F146:F209" si="15">IF(B146&gt;$I$2,0.13*($I$9*E146^3)^0.5+0.6*($I$9*(B146-$I$2)^3)^0.5,IF(E146=0,0,0.13*($I$9*E146^3)^0.5*EXP((-3*($I$2-B146))/(E146*$I$12))))</f>
        <v>1.1388827768660615E-17</v>
      </c>
      <c r="G146" s="13">
        <f t="shared" ref="G146:G209" si="16">IF(B146&gt;$I$4,0.13*($I$9*E146^3)^0.5+0.6*($I$9*(B146-$I$4)^3)^0.5,IF(E146=0,0,0.13*($I$9*E146^3)^0.5*EXP((-3*($I$4-B146))/(E146*$I$12))))</f>
        <v>2.2002639498842437E-19</v>
      </c>
      <c r="H146" s="13">
        <f t="shared" si="11"/>
        <v>1.2268933348614314E-16</v>
      </c>
      <c r="I146" s="16">
        <f t="shared" si="12"/>
        <v>4.416816005501153E-13</v>
      </c>
      <c r="J146" s="16">
        <f t="shared" si="13"/>
        <v>6.7733052690365218E-13</v>
      </c>
    </row>
    <row r="147" spans="1:10" x14ac:dyDescent="0.25">
      <c r="A147" s="13">
        <v>-18.5000000000033</v>
      </c>
      <c r="B147" s="13">
        <v>0.77142710544080084</v>
      </c>
      <c r="C147" s="13">
        <f>VLOOKUP(A147,Getijverloop!A140:B1040,2)</f>
        <v>-0.46</v>
      </c>
      <c r="D147" s="13">
        <f t="shared" ref="D147:D210" si="17">B147-C147</f>
        <v>1.2314271054408008</v>
      </c>
      <c r="E147" s="13">
        <f t="shared" si="14"/>
        <v>0.55847034260353801</v>
      </c>
      <c r="F147" s="13">
        <f t="shared" si="15"/>
        <v>2.9577203648688248E-17</v>
      </c>
      <c r="G147" s="13">
        <f t="shared" si="16"/>
        <v>6.3762329876631111E-19</v>
      </c>
      <c r="H147" s="13">
        <f t="shared" ref="H147:H210" si="18">F147*$I$3+G147*$I$5</f>
        <v>3.2127696843753498E-16</v>
      </c>
      <c r="I147" s="16">
        <f t="shared" ref="I147:I210" si="19">H147*3600</f>
        <v>1.1565970863751259E-12</v>
      </c>
      <c r="J147" s="16">
        <f t="shared" si="13"/>
        <v>1.8339276132787779E-12</v>
      </c>
    </row>
    <row r="148" spans="1:10" x14ac:dyDescent="0.25">
      <c r="A148" s="13">
        <v>-18.3333333333367</v>
      </c>
      <c r="B148" s="13">
        <v>0.75563347093588207</v>
      </c>
      <c r="C148" s="13">
        <f>VLOOKUP(A148,Getijverloop!A141:B1041,2)</f>
        <v>-0.51</v>
      </c>
      <c r="D148" s="13">
        <f t="shared" si="17"/>
        <v>1.2656334709358821</v>
      </c>
      <c r="E148" s="13">
        <f t="shared" si="14"/>
        <v>0.57398343353101244</v>
      </c>
      <c r="F148" s="13">
        <f t="shared" si="15"/>
        <v>7.3033157230052426E-17</v>
      </c>
      <c r="G148" s="13">
        <f t="shared" si="16"/>
        <v>1.746485007078386E-18</v>
      </c>
      <c r="H148" s="13">
        <f t="shared" si="18"/>
        <v>8.001909725836597E-16</v>
      </c>
      <c r="I148" s="16">
        <f t="shared" si="19"/>
        <v>2.880687501301175E-12</v>
      </c>
      <c r="J148" s="16">
        <f t="shared" ref="J148:J211" si="20">J147+I148</f>
        <v>4.7146151145799525E-12</v>
      </c>
    </row>
    <row r="149" spans="1:10" x14ac:dyDescent="0.25">
      <c r="A149" s="13">
        <v>-18.16666666667</v>
      </c>
      <c r="B149" s="13">
        <v>0.74983983643098351</v>
      </c>
      <c r="C149" s="13">
        <f>VLOOKUP(A149,Getijverloop!A142:B1042,2)</f>
        <v>-0.55000000000000004</v>
      </c>
      <c r="D149" s="13">
        <f t="shared" si="17"/>
        <v>1.2998398364309836</v>
      </c>
      <c r="E149" s="13">
        <f t="shared" si="14"/>
        <v>0.58949652445849621</v>
      </c>
      <c r="F149" s="13">
        <f t="shared" si="15"/>
        <v>1.8512238815488343E-16</v>
      </c>
      <c r="G149" s="13">
        <f t="shared" si="16"/>
        <v>4.8839480994999022E-18</v>
      </c>
      <c r="H149" s="13">
        <f t="shared" si="18"/>
        <v>2.0465818055288305E-15</v>
      </c>
      <c r="I149" s="16">
        <f t="shared" si="19"/>
        <v>7.36769449990379E-12</v>
      </c>
      <c r="J149" s="16">
        <f t="shared" si="20"/>
        <v>1.2082309614483743E-11</v>
      </c>
    </row>
    <row r="150" spans="1:10" x14ac:dyDescent="0.25">
      <c r="A150" s="13">
        <v>-18.0000000000034</v>
      </c>
      <c r="B150" s="13">
        <v>0.74404620192606463</v>
      </c>
      <c r="C150" s="13">
        <f>VLOOKUP(A150,Getijverloop!A143:B1043,2)</f>
        <v>-0.59</v>
      </c>
      <c r="D150" s="13">
        <f t="shared" si="17"/>
        <v>1.3340462019260646</v>
      </c>
      <c r="E150" s="13">
        <f t="shared" si="14"/>
        <v>0.60500961538597053</v>
      </c>
      <c r="F150" s="13">
        <f t="shared" si="15"/>
        <v>4.4783969834971023E-16</v>
      </c>
      <c r="G150" s="13">
        <f t="shared" si="16"/>
        <v>1.2969221985211458E-17</v>
      </c>
      <c r="H150" s="13">
        <f t="shared" si="18"/>
        <v>4.9971658629055607E-15</v>
      </c>
      <c r="I150" s="16">
        <f t="shared" si="19"/>
        <v>1.7989797106460019E-11</v>
      </c>
      <c r="J150" s="16">
        <f t="shared" si="20"/>
        <v>3.0072106720943758E-11</v>
      </c>
    </row>
    <row r="151" spans="1:10" x14ac:dyDescent="0.25">
      <c r="A151" s="13">
        <v>-17.8333333333367</v>
      </c>
      <c r="B151" s="13">
        <v>0.73825256742116607</v>
      </c>
      <c r="C151" s="13">
        <f>VLOOKUP(A151,Getijverloop!A144:B1044,2)</f>
        <v>-0.63</v>
      </c>
      <c r="D151" s="13">
        <f t="shared" si="17"/>
        <v>1.3682525674211661</v>
      </c>
      <c r="E151" s="13">
        <f t="shared" si="14"/>
        <v>0.62052270631345419</v>
      </c>
      <c r="F151" s="13">
        <f t="shared" si="15"/>
        <v>1.0375777733551286E-15</v>
      </c>
      <c r="G151" s="13">
        <f t="shared" si="16"/>
        <v>3.2829726856054089E-17</v>
      </c>
      <c r="H151" s="13">
        <f t="shared" si="18"/>
        <v>1.1688966807793449E-14</v>
      </c>
      <c r="I151" s="16">
        <f t="shared" si="19"/>
        <v>4.2080280508056418E-11</v>
      </c>
      <c r="J151" s="16">
        <f t="shared" si="20"/>
        <v>7.2152387229000176E-11</v>
      </c>
    </row>
    <row r="152" spans="1:10" x14ac:dyDescent="0.25">
      <c r="A152" s="13">
        <v>-17.66666666667</v>
      </c>
      <c r="B152" s="13">
        <v>0.74245893291626752</v>
      </c>
      <c r="C152" s="13">
        <f>VLOOKUP(A152,Getijverloop!A145:B1045,2)</f>
        <v>-0.66</v>
      </c>
      <c r="D152" s="13">
        <f t="shared" si="17"/>
        <v>1.4024589329162676</v>
      </c>
      <c r="E152" s="13">
        <f t="shared" si="14"/>
        <v>0.63603579724093795</v>
      </c>
      <c r="F152" s="13">
        <f t="shared" si="15"/>
        <v>2.4704697587281647E-15</v>
      </c>
      <c r="G152" s="13">
        <f t="shared" si="16"/>
        <v>8.5036535093857739E-17</v>
      </c>
      <c r="H152" s="13">
        <f t="shared" si="18"/>
        <v>2.8106158991035956E-14</v>
      </c>
      <c r="I152" s="16">
        <f t="shared" si="19"/>
        <v>1.0118217236772944E-10</v>
      </c>
      <c r="J152" s="16">
        <f t="shared" si="20"/>
        <v>1.7333455959672961E-10</v>
      </c>
    </row>
    <row r="153" spans="1:10" x14ac:dyDescent="0.25">
      <c r="A153" s="13">
        <v>-17.5000000000034</v>
      </c>
      <c r="B153" s="13">
        <v>0.74666529841134865</v>
      </c>
      <c r="C153" s="13">
        <f>VLOOKUP(A153,Getijverloop!A146:B1046,2)</f>
        <v>-0.69</v>
      </c>
      <c r="D153" s="13">
        <f t="shared" si="17"/>
        <v>1.4366652984113486</v>
      </c>
      <c r="E153" s="13">
        <f t="shared" si="14"/>
        <v>0.65154888816841228</v>
      </c>
      <c r="F153" s="13">
        <f t="shared" si="15"/>
        <v>5.6490555227046265E-15</v>
      </c>
      <c r="G153" s="13">
        <f t="shared" si="16"/>
        <v>2.1068779743708263E-16</v>
      </c>
      <c r="H153" s="13">
        <f t="shared" si="18"/>
        <v>6.4918067124529573E-14</v>
      </c>
      <c r="I153" s="16">
        <f t="shared" si="19"/>
        <v>2.3370504164830646E-10</v>
      </c>
      <c r="J153" s="16">
        <f t="shared" si="20"/>
        <v>4.0703960124503607E-10</v>
      </c>
    </row>
    <row r="154" spans="1:10" x14ac:dyDescent="0.25">
      <c r="A154" s="13">
        <v>-17.3333333333367</v>
      </c>
      <c r="B154" s="13">
        <v>0.76087166390645011</v>
      </c>
      <c r="C154" s="13">
        <f>VLOOKUP(A154,Getijverloop!A147:B1047,2)</f>
        <v>-0.71</v>
      </c>
      <c r="D154" s="13">
        <f t="shared" si="17"/>
        <v>1.4708716639064501</v>
      </c>
      <c r="E154" s="13">
        <f t="shared" si="14"/>
        <v>0.66706197909589593</v>
      </c>
      <c r="F154" s="13">
        <f t="shared" si="15"/>
        <v>1.326564732373485E-14</v>
      </c>
      <c r="G154" s="13">
        <f t="shared" si="16"/>
        <v>5.3408349883832388E-16</v>
      </c>
      <c r="H154" s="13">
        <f t="shared" si="18"/>
        <v>1.5401981319088145E-13</v>
      </c>
      <c r="I154" s="16">
        <f t="shared" si="19"/>
        <v>5.5447132748717324E-10</v>
      </c>
      <c r="J154" s="16">
        <f t="shared" si="20"/>
        <v>9.6151092873220936E-10</v>
      </c>
    </row>
    <row r="155" spans="1:10" x14ac:dyDescent="0.25">
      <c r="A155" s="13">
        <v>-17.1666666666701</v>
      </c>
      <c r="B155" s="13">
        <v>0.78507802940153115</v>
      </c>
      <c r="C155" s="13">
        <f>VLOOKUP(A155,Getijverloop!A148:B1048,2)</f>
        <v>-0.72</v>
      </c>
      <c r="D155" s="13">
        <f t="shared" si="17"/>
        <v>1.5050780294015311</v>
      </c>
      <c r="E155" s="13">
        <f t="shared" si="14"/>
        <v>0.68257507002337037</v>
      </c>
      <c r="F155" s="13">
        <f t="shared" si="15"/>
        <v>3.1933110395780425E-14</v>
      </c>
      <c r="G155" s="13">
        <f t="shared" si="16"/>
        <v>1.3830224668354305E-15</v>
      </c>
      <c r="H155" s="13">
        <f t="shared" si="18"/>
        <v>3.7465200263122151E-13</v>
      </c>
      <c r="I155" s="16">
        <f t="shared" si="19"/>
        <v>1.3487472094723974E-9</v>
      </c>
      <c r="J155" s="16">
        <f t="shared" si="20"/>
        <v>2.3102581382046068E-9</v>
      </c>
    </row>
    <row r="156" spans="1:10" x14ac:dyDescent="0.25">
      <c r="A156" s="13">
        <v>-17.0000000000034</v>
      </c>
      <c r="B156" s="13">
        <v>0.80928439489663262</v>
      </c>
      <c r="C156" s="13">
        <f>VLOOKUP(A156,Getijverloop!A149:B1049,2)</f>
        <v>-0.73</v>
      </c>
      <c r="D156" s="13">
        <f t="shared" si="17"/>
        <v>1.5392843948966326</v>
      </c>
      <c r="E156" s="13">
        <f t="shared" si="14"/>
        <v>0.69808816095085402</v>
      </c>
      <c r="F156" s="13">
        <f t="shared" si="15"/>
        <v>7.3982140407502935E-14</v>
      </c>
      <c r="G156" s="13">
        <f t="shared" si="16"/>
        <v>3.4356822347507119E-15</v>
      </c>
      <c r="H156" s="13">
        <f t="shared" si="18"/>
        <v>8.7724869346505786E-13</v>
      </c>
      <c r="I156" s="16">
        <f t="shared" si="19"/>
        <v>3.1580952964742082E-9</v>
      </c>
      <c r="J156" s="16">
        <f t="shared" si="20"/>
        <v>5.468353434678815E-9</v>
      </c>
    </row>
    <row r="157" spans="1:10" x14ac:dyDescent="0.25">
      <c r="A157" s="13">
        <v>-16.8333333333368</v>
      </c>
      <c r="B157" s="13">
        <v>0.84349076039171367</v>
      </c>
      <c r="C157" s="13">
        <f>VLOOKUP(A157,Getijverloop!A150:B1050,2)</f>
        <v>-0.73</v>
      </c>
      <c r="D157" s="13">
        <f t="shared" si="17"/>
        <v>1.5734907603917136</v>
      </c>
      <c r="E157" s="13">
        <f t="shared" si="14"/>
        <v>0.71360125187832846</v>
      </c>
      <c r="F157" s="13">
        <f t="shared" si="15"/>
        <v>1.756084225930867E-13</v>
      </c>
      <c r="G157" s="13">
        <f t="shared" si="16"/>
        <v>8.7179066431023922E-15</v>
      </c>
      <c r="H157" s="13">
        <f t="shared" si="18"/>
        <v>2.1048004916549625E-12</v>
      </c>
      <c r="I157" s="16">
        <f t="shared" si="19"/>
        <v>7.577281769957865E-9</v>
      </c>
      <c r="J157" s="16">
        <f t="shared" si="20"/>
        <v>1.3045635204636681E-8</v>
      </c>
    </row>
    <row r="158" spans="1:10" x14ac:dyDescent="0.25">
      <c r="A158" s="13">
        <v>-16.6666666666701</v>
      </c>
      <c r="B158" s="13">
        <v>0.87769712588681514</v>
      </c>
      <c r="C158" s="13">
        <f>VLOOKUP(A158,Getijverloop!A151:B1051,2)</f>
        <v>-0.73</v>
      </c>
      <c r="D158" s="13">
        <f t="shared" si="17"/>
        <v>1.6076971258868151</v>
      </c>
      <c r="E158" s="13">
        <f t="shared" si="14"/>
        <v>0.72911434280581211</v>
      </c>
      <c r="F158" s="13">
        <f t="shared" si="15"/>
        <v>4.0205906386028031E-13</v>
      </c>
      <c r="G158" s="13">
        <f t="shared" si="16"/>
        <v>2.1276700389680131E-14</v>
      </c>
      <c r="H158" s="13">
        <f t="shared" si="18"/>
        <v>4.8716586541900086E-12</v>
      </c>
      <c r="I158" s="16">
        <f t="shared" si="19"/>
        <v>1.7537971155084032E-8</v>
      </c>
      <c r="J158" s="16">
        <f t="shared" si="20"/>
        <v>3.0583606359720709E-8</v>
      </c>
    </row>
    <row r="159" spans="1:10" x14ac:dyDescent="0.25">
      <c r="A159" s="13">
        <v>-16.5000000000034</v>
      </c>
      <c r="B159" s="13">
        <v>0.92190349138191663</v>
      </c>
      <c r="C159" s="13">
        <f>VLOOKUP(A159,Getijverloop!A152:B1052,2)</f>
        <v>-0.72</v>
      </c>
      <c r="D159" s="13">
        <f t="shared" si="17"/>
        <v>1.6419034913819166</v>
      </c>
      <c r="E159" s="13">
        <f t="shared" si="14"/>
        <v>0.74462743373329576</v>
      </c>
      <c r="F159" s="13">
        <f t="shared" si="15"/>
        <v>9.4260483824813802E-13</v>
      </c>
      <c r="G159" s="13">
        <f t="shared" si="16"/>
        <v>5.3031692158433304E-14</v>
      </c>
      <c r="H159" s="13">
        <f t="shared" si="18"/>
        <v>1.1547316068818713E-11</v>
      </c>
      <c r="I159" s="16">
        <f t="shared" si="19"/>
        <v>4.1570337847747366E-8</v>
      </c>
      <c r="J159" s="16">
        <f t="shared" si="20"/>
        <v>7.2153944207468075E-8</v>
      </c>
    </row>
    <row r="160" spans="1:10" x14ac:dyDescent="0.25">
      <c r="A160" s="13">
        <v>-16.3333333333368</v>
      </c>
      <c r="B160" s="13">
        <v>0.97610985687699769</v>
      </c>
      <c r="C160" s="13">
        <f>VLOOKUP(A160,Getijverloop!A153:B1053,2)</f>
        <v>-0.7</v>
      </c>
      <c r="D160" s="13">
        <f t="shared" si="17"/>
        <v>1.6761098568769977</v>
      </c>
      <c r="E160" s="13">
        <f t="shared" si="14"/>
        <v>0.7601405246607702</v>
      </c>
      <c r="F160" s="13">
        <f t="shared" si="15"/>
        <v>2.2595842822360116E-12</v>
      </c>
      <c r="G160" s="13">
        <f t="shared" si="16"/>
        <v>1.3481567807540262E-13</v>
      </c>
      <c r="H160" s="13">
        <f t="shared" si="18"/>
        <v>2.7988469945376221E-11</v>
      </c>
      <c r="I160" s="16">
        <f t="shared" si="19"/>
        <v>1.007584918033544E-7</v>
      </c>
      <c r="J160" s="16">
        <f t="shared" si="20"/>
        <v>1.7291243601082246E-7</v>
      </c>
    </row>
    <row r="161" spans="1:10" x14ac:dyDescent="0.25">
      <c r="A161" s="13">
        <v>-16.1666666666701</v>
      </c>
      <c r="B161" s="13">
        <v>1.030316222372099</v>
      </c>
      <c r="C161" s="13">
        <f>VLOOKUP(A161,Getijverloop!A154:B1054,2)</f>
        <v>-0.68</v>
      </c>
      <c r="D161" s="13">
        <f t="shared" si="17"/>
        <v>1.7103162223720991</v>
      </c>
      <c r="E161" s="13">
        <f t="shared" si="14"/>
        <v>0.77565361558825385</v>
      </c>
      <c r="F161" s="13">
        <f t="shared" si="15"/>
        <v>5.2336583150340928E-12</v>
      </c>
      <c r="G161" s="13">
        <f t="shared" si="16"/>
        <v>3.3037183336972194E-13</v>
      </c>
      <c r="H161" s="13">
        <f t="shared" si="18"/>
        <v>6.5551456485129806E-11</v>
      </c>
      <c r="I161" s="16">
        <f t="shared" si="19"/>
        <v>2.359852433464673E-7</v>
      </c>
      <c r="J161" s="16">
        <f t="shared" si="20"/>
        <v>4.0889767935728979E-7</v>
      </c>
    </row>
    <row r="162" spans="1:10" x14ac:dyDescent="0.25">
      <c r="A162" s="13">
        <v>-16.000000000003499</v>
      </c>
      <c r="B162" s="13">
        <v>1.08452258786718</v>
      </c>
      <c r="C162" s="13">
        <f>VLOOKUP(A162,Getijverloop!A155:B1055,2)</f>
        <v>-0.66</v>
      </c>
      <c r="D162" s="13">
        <f t="shared" si="17"/>
        <v>1.7445225878671802</v>
      </c>
      <c r="E162" s="13">
        <f t="shared" si="14"/>
        <v>0.79116670651572829</v>
      </c>
      <c r="F162" s="13">
        <f t="shared" si="15"/>
        <v>1.1736339970969565E-11</v>
      </c>
      <c r="G162" s="13">
        <f t="shared" si="16"/>
        <v>7.820884873741816E-13</v>
      </c>
      <c r="H162" s="13">
        <f t="shared" si="18"/>
        <v>1.4864693920466291E-10</v>
      </c>
      <c r="I162" s="16">
        <f t="shared" si="19"/>
        <v>5.3512898113678646E-7</v>
      </c>
      <c r="J162" s="16">
        <f t="shared" si="20"/>
        <v>9.4402666049407625E-7</v>
      </c>
    </row>
    <row r="163" spans="1:10" x14ac:dyDescent="0.25">
      <c r="A163" s="13">
        <v>-15.8333333333368</v>
      </c>
      <c r="B163" s="13">
        <v>1.1487289533622818</v>
      </c>
      <c r="C163" s="13">
        <f>VLOOKUP(A163,Getijverloop!A156:B1056,2)</f>
        <v>-0.63</v>
      </c>
      <c r="D163" s="13">
        <f t="shared" si="17"/>
        <v>1.7787289533622817</v>
      </c>
      <c r="E163" s="13">
        <f t="shared" si="14"/>
        <v>0.80667979744321194</v>
      </c>
      <c r="F163" s="13">
        <f t="shared" si="15"/>
        <v>2.6920879761094697E-11</v>
      </c>
      <c r="G163" s="13">
        <f t="shared" si="16"/>
        <v>1.8898754935365713E-12</v>
      </c>
      <c r="H163" s="13">
        <f t="shared" si="18"/>
        <v>3.4480381735240982E-10</v>
      </c>
      <c r="I163" s="16">
        <f t="shared" si="19"/>
        <v>1.2412937424686754E-6</v>
      </c>
      <c r="J163" s="16">
        <f t="shared" si="20"/>
        <v>2.1853204029627518E-6</v>
      </c>
    </row>
    <row r="164" spans="1:10" x14ac:dyDescent="0.25">
      <c r="A164" s="13">
        <v>-15.666666666670199</v>
      </c>
      <c r="B164" s="13">
        <v>1.2029353188573628</v>
      </c>
      <c r="C164" s="13">
        <f>VLOOKUP(A164,Getijverloop!A157:B1057,2)</f>
        <v>-0.61</v>
      </c>
      <c r="D164" s="13">
        <f t="shared" si="17"/>
        <v>1.8129353188573627</v>
      </c>
      <c r="E164" s="13">
        <f t="shared" si="14"/>
        <v>0.82219288837068638</v>
      </c>
      <c r="F164" s="13">
        <f t="shared" si="15"/>
        <v>5.6837962380690885E-11</v>
      </c>
      <c r="G164" s="13">
        <f t="shared" si="16"/>
        <v>4.1951700102189935E-12</v>
      </c>
      <c r="H164" s="13">
        <f t="shared" si="18"/>
        <v>7.361864242156686E-10</v>
      </c>
      <c r="I164" s="16">
        <f t="shared" si="19"/>
        <v>2.6502711271764071E-6</v>
      </c>
      <c r="J164" s="16">
        <f t="shared" si="20"/>
        <v>4.8355915301391585E-6</v>
      </c>
    </row>
    <row r="165" spans="1:10" x14ac:dyDescent="0.25">
      <c r="A165" s="13">
        <v>-15.500000000003499</v>
      </c>
      <c r="B165" s="13">
        <v>1.2671416843524641</v>
      </c>
      <c r="C165" s="13">
        <f>VLOOKUP(A165,Getijverloop!A158:B1058,2)</f>
        <v>-0.57999999999999996</v>
      </c>
      <c r="D165" s="13">
        <f t="shared" si="17"/>
        <v>1.8471416843524642</v>
      </c>
      <c r="E165" s="13">
        <f t="shared" si="14"/>
        <v>0.83770597929817003</v>
      </c>
      <c r="F165" s="13">
        <f t="shared" si="15"/>
        <v>1.2291746300929965E-10</v>
      </c>
      <c r="G165" s="13">
        <f t="shared" si="16"/>
        <v>9.521066150968108E-12</v>
      </c>
      <c r="H165" s="13">
        <f t="shared" si="18"/>
        <v>1.610017276131721E-9</v>
      </c>
      <c r="I165" s="16">
        <f t="shared" si="19"/>
        <v>5.7960621940741952E-6</v>
      </c>
      <c r="J165" s="16">
        <f t="shared" si="20"/>
        <v>1.0631653724213353E-5</v>
      </c>
    </row>
    <row r="166" spans="1:10" x14ac:dyDescent="0.25">
      <c r="A166" s="13">
        <v>-15.3333333333368</v>
      </c>
      <c r="B166" s="13">
        <v>1.3313480498475656</v>
      </c>
      <c r="C166" s="13">
        <f>VLOOKUP(A166,Getijverloop!A159:B1059,2)</f>
        <v>-0.55000000000000004</v>
      </c>
      <c r="D166" s="13">
        <f t="shared" si="17"/>
        <v>1.8813480498475657</v>
      </c>
      <c r="E166" s="13">
        <f t="shared" si="14"/>
        <v>0.85321907022565369</v>
      </c>
      <c r="F166" s="13">
        <f t="shared" si="15"/>
        <v>2.5859915635401388E-10</v>
      </c>
      <c r="G166" s="13">
        <f t="shared" si="16"/>
        <v>2.0984460655301927E-11</v>
      </c>
      <c r="H166" s="13">
        <f t="shared" si="18"/>
        <v>3.4253699897522163E-9</v>
      </c>
      <c r="I166" s="16">
        <f t="shared" si="19"/>
        <v>1.2331331963107979E-5</v>
      </c>
      <c r="J166" s="16">
        <f t="shared" si="20"/>
        <v>2.296298568732133E-5</v>
      </c>
    </row>
    <row r="167" spans="1:10" x14ac:dyDescent="0.25">
      <c r="A167" s="13">
        <v>-15.166666666670199</v>
      </c>
      <c r="B167" s="13">
        <v>1.3955544153426467</v>
      </c>
      <c r="C167" s="13">
        <f>VLOOKUP(A167,Getijverloop!A160:B1060,2)</f>
        <v>-0.52</v>
      </c>
      <c r="D167" s="13">
        <f t="shared" si="17"/>
        <v>1.9155544153426467</v>
      </c>
      <c r="E167" s="13">
        <f t="shared" si="14"/>
        <v>0.86873216115312812</v>
      </c>
      <c r="F167" s="13">
        <f t="shared" si="15"/>
        <v>5.300488899357485E-10</v>
      </c>
      <c r="G167" s="13">
        <f t="shared" si="16"/>
        <v>4.4984610726372843E-11</v>
      </c>
      <c r="H167" s="13">
        <f t="shared" si="18"/>
        <v>7.0998733284123984E-9</v>
      </c>
      <c r="I167" s="16">
        <f t="shared" si="19"/>
        <v>2.5559543982284633E-5</v>
      </c>
      <c r="J167" s="16">
        <f t="shared" si="20"/>
        <v>4.8522529669605966E-5</v>
      </c>
    </row>
    <row r="168" spans="1:10" x14ac:dyDescent="0.25">
      <c r="A168" s="13">
        <v>-15.000000000003499</v>
      </c>
      <c r="B168" s="13">
        <v>1.4697607808377482</v>
      </c>
      <c r="C168" s="13">
        <f>VLOOKUP(A168,Getijverloop!A161:B1061,2)</f>
        <v>-0.48</v>
      </c>
      <c r="D168" s="13">
        <f t="shared" si="17"/>
        <v>1.9497607808377482</v>
      </c>
      <c r="E168" s="13">
        <f t="shared" si="14"/>
        <v>0.88424525208061178</v>
      </c>
      <c r="F168" s="13">
        <f t="shared" si="15"/>
        <v>1.1125551576355167E-9</v>
      </c>
      <c r="G168" s="13">
        <f t="shared" si="16"/>
        <v>9.8596954980459067E-11</v>
      </c>
      <c r="H168" s="13">
        <f t="shared" si="18"/>
        <v>1.5069429775573531E-8</v>
      </c>
      <c r="I168" s="16">
        <f t="shared" si="19"/>
        <v>5.4249947192064713E-5</v>
      </c>
      <c r="J168" s="16">
        <f t="shared" si="20"/>
        <v>1.0277247686167067E-4</v>
      </c>
    </row>
    <row r="169" spans="1:10" x14ac:dyDescent="0.25">
      <c r="A169" s="13">
        <v>-14.833333333336901</v>
      </c>
      <c r="B169" s="13">
        <v>1.5539671463328288</v>
      </c>
      <c r="C169" s="13">
        <f>VLOOKUP(A169,Getijverloop!A162:B1062,2)</f>
        <v>-0.43</v>
      </c>
      <c r="D169" s="13">
        <f t="shared" si="17"/>
        <v>1.9839671463328288</v>
      </c>
      <c r="E169" s="13">
        <f t="shared" si="14"/>
        <v>0.89975834300808599</v>
      </c>
      <c r="F169" s="13">
        <f t="shared" si="15"/>
        <v>2.3883986812234382E-9</v>
      </c>
      <c r="G169" s="13">
        <f t="shared" si="16"/>
        <v>2.2069608092871309E-10</v>
      </c>
      <c r="H169" s="13">
        <f t="shared" si="18"/>
        <v>3.2711830049382908E-8</v>
      </c>
      <c r="I169" s="16">
        <f t="shared" si="19"/>
        <v>1.1776258817777847E-4</v>
      </c>
      <c r="J169" s="16">
        <f t="shared" si="20"/>
        <v>2.2053506503944914E-4</v>
      </c>
    </row>
    <row r="170" spans="1:10" x14ac:dyDescent="0.25">
      <c r="A170" s="13">
        <v>-14.666666666670199</v>
      </c>
      <c r="B170" s="13">
        <v>1.6481735118279306</v>
      </c>
      <c r="C170" s="13">
        <f>VLOOKUP(A170,Getijverloop!A163:B1063,2)</f>
        <v>-0.37</v>
      </c>
      <c r="D170" s="13">
        <f t="shared" si="17"/>
        <v>2.0181735118279307</v>
      </c>
      <c r="E170" s="13">
        <f t="shared" si="14"/>
        <v>0.91527143393556987</v>
      </c>
      <c r="F170" s="13">
        <f t="shared" si="15"/>
        <v>5.2380680006391489E-9</v>
      </c>
      <c r="G170" s="13">
        <f t="shared" si="16"/>
        <v>5.0395256925281838E-10</v>
      </c>
      <c r="H170" s="13">
        <f t="shared" si="18"/>
        <v>7.2538782776504221E-8</v>
      </c>
      <c r="I170" s="16">
        <f t="shared" si="19"/>
        <v>2.6113961799541517E-4</v>
      </c>
      <c r="J170" s="16">
        <f t="shared" si="20"/>
        <v>4.8167468303486431E-4</v>
      </c>
    </row>
    <row r="171" spans="1:10" x14ac:dyDescent="0.25">
      <c r="A171" s="13">
        <v>-14.500000000003601</v>
      </c>
      <c r="B171" s="13">
        <v>1.7623798773230113</v>
      </c>
      <c r="C171" s="13">
        <f>VLOOKUP(A171,Getijverloop!A164:B1064,2)</f>
        <v>-0.28999999999999998</v>
      </c>
      <c r="D171" s="13">
        <f t="shared" si="17"/>
        <v>2.0523798773230113</v>
      </c>
      <c r="E171" s="13">
        <f t="shared" si="14"/>
        <v>0.93078452486304397</v>
      </c>
      <c r="F171" s="13">
        <f t="shared" si="15"/>
        <v>1.2275637519396767E-8</v>
      </c>
      <c r="G171" s="13">
        <f t="shared" si="16"/>
        <v>1.2280299595885068E-9</v>
      </c>
      <c r="H171" s="13">
        <f t="shared" si="18"/>
        <v>1.7187757357750792E-7</v>
      </c>
      <c r="I171" s="16">
        <f t="shared" si="19"/>
        <v>6.1875926487902852E-4</v>
      </c>
      <c r="J171" s="16">
        <f t="shared" si="20"/>
        <v>1.1004339479138928E-3</v>
      </c>
    </row>
    <row r="172" spans="1:10" x14ac:dyDescent="0.25">
      <c r="A172" s="13">
        <v>-14.333333333336901</v>
      </c>
      <c r="B172" s="13">
        <v>1.8965862428181128</v>
      </c>
      <c r="C172" s="13">
        <f>VLOOKUP(A172,Getijverloop!A165:B1065,2)</f>
        <v>-0.19</v>
      </c>
      <c r="D172" s="13">
        <f t="shared" si="17"/>
        <v>2.0865862428181128</v>
      </c>
      <c r="E172" s="13">
        <f t="shared" si="14"/>
        <v>0.94629761579052774</v>
      </c>
      <c r="F172" s="13">
        <f t="shared" si="15"/>
        <v>3.0641199206543978E-8</v>
      </c>
      <c r="G172" s="13">
        <f t="shared" si="16"/>
        <v>3.1831816306993582E-9</v>
      </c>
      <c r="H172" s="13">
        <f t="shared" si="18"/>
        <v>4.3373925729341409E-7</v>
      </c>
      <c r="I172" s="16">
        <f t="shared" si="19"/>
        <v>1.5614613262562907E-3</v>
      </c>
      <c r="J172" s="16">
        <f t="shared" si="20"/>
        <v>2.6618952741701836E-3</v>
      </c>
    </row>
    <row r="173" spans="1:10" x14ac:dyDescent="0.25">
      <c r="A173" s="13">
        <v>-14.166666666670199</v>
      </c>
      <c r="B173" s="13">
        <v>2.0407926083132146</v>
      </c>
      <c r="C173" s="13">
        <f>VLOOKUP(A173,Getijverloop!A166:B1066,2)</f>
        <v>-0.08</v>
      </c>
      <c r="D173" s="13">
        <f t="shared" si="17"/>
        <v>2.1207926083132147</v>
      </c>
      <c r="E173" s="13">
        <f t="shared" si="14"/>
        <v>0.96181070671801161</v>
      </c>
      <c r="F173" s="13">
        <f t="shared" si="15"/>
        <v>7.7674140631737676E-8</v>
      </c>
      <c r="G173" s="13">
        <f t="shared" si="16"/>
        <v>8.3693964312895039E-9</v>
      </c>
      <c r="H173" s="13">
        <f t="shared" si="18"/>
        <v>1.111517263568957E-6</v>
      </c>
      <c r="I173" s="16">
        <f t="shared" si="19"/>
        <v>4.0014621488482453E-3</v>
      </c>
      <c r="J173" s="16">
        <f t="shared" si="20"/>
        <v>6.6633574230184293E-3</v>
      </c>
    </row>
    <row r="174" spans="1:10" x14ac:dyDescent="0.25">
      <c r="A174" s="13">
        <v>-14.000000000003601</v>
      </c>
      <c r="B174" s="13">
        <v>2.2049989738082951</v>
      </c>
      <c r="C174" s="13">
        <f>VLOOKUP(A174,Getijverloop!A167:B1067,2)</f>
        <v>0.05</v>
      </c>
      <c r="D174" s="13">
        <f t="shared" si="17"/>
        <v>2.1549989738082953</v>
      </c>
      <c r="E174" s="13">
        <f t="shared" si="14"/>
        <v>0.97732379764548571</v>
      </c>
      <c r="F174" s="13">
        <f t="shared" si="15"/>
        <v>2.0877496442145952E-7</v>
      </c>
      <c r="G174" s="13">
        <f t="shared" si="16"/>
        <v>2.330529286834336E-8</v>
      </c>
      <c r="H174" s="13">
        <f t="shared" si="18"/>
        <v>3.0199613589483297E-6</v>
      </c>
      <c r="I174" s="16">
        <f t="shared" si="19"/>
        <v>1.0871860892213987E-2</v>
      </c>
      <c r="J174" s="16">
        <f t="shared" si="20"/>
        <v>1.7535218315232415E-2</v>
      </c>
    </row>
    <row r="175" spans="1:10" x14ac:dyDescent="0.25">
      <c r="A175" s="13">
        <v>-13.833333333336901</v>
      </c>
      <c r="B175" s="13">
        <v>2.3592053393033967</v>
      </c>
      <c r="C175" s="13">
        <f>VLOOKUP(A175,Getijverloop!A168:B1068,2)</f>
        <v>0.17</v>
      </c>
      <c r="D175" s="13">
        <f t="shared" si="17"/>
        <v>2.1892053393033968</v>
      </c>
      <c r="E175" s="13">
        <f t="shared" si="14"/>
        <v>0.99283688857296948</v>
      </c>
      <c r="F175" s="13">
        <f t="shared" si="15"/>
        <v>5.2128619511652695E-7</v>
      </c>
      <c r="G175" s="13">
        <f t="shared" si="16"/>
        <v>6.0218631561473553E-8</v>
      </c>
      <c r="H175" s="13">
        <f t="shared" si="18"/>
        <v>7.6216072136242114E-6</v>
      </c>
      <c r="I175" s="16">
        <f t="shared" si="19"/>
        <v>2.7437785969047161E-2</v>
      </c>
      <c r="J175" s="16">
        <f t="shared" si="20"/>
        <v>4.4973004284279576E-2</v>
      </c>
    </row>
    <row r="176" spans="1:10" x14ac:dyDescent="0.25">
      <c r="A176" s="13">
        <v>-13.666666666670301</v>
      </c>
      <c r="B176" s="13">
        <v>2.5434117047984777</v>
      </c>
      <c r="C176" s="13">
        <f>VLOOKUP(A176,Getijverloop!A169:B1069,2)</f>
        <v>0.32</v>
      </c>
      <c r="D176" s="13">
        <f t="shared" si="17"/>
        <v>2.2234117047984778</v>
      </c>
      <c r="E176" s="13">
        <f t="shared" ref="E176:E239" si="21">$I$14*D176/(MAX($D$18:$D$498))</f>
        <v>1.0083499795004438</v>
      </c>
      <c r="F176" s="13">
        <f t="shared" si="15"/>
        <v>1.4380648612855492E-6</v>
      </c>
      <c r="G176" s="13">
        <f t="shared" si="16"/>
        <v>1.7173303439339745E-7</v>
      </c>
      <c r="H176" s="13">
        <f t="shared" si="18"/>
        <v>2.1249969988591391E-5</v>
      </c>
      <c r="I176" s="16">
        <f t="shared" si="19"/>
        <v>7.6499891958929006E-2</v>
      </c>
      <c r="J176" s="16">
        <f t="shared" si="20"/>
        <v>0.12147289624320859</v>
      </c>
    </row>
    <row r="177" spans="1:10" x14ac:dyDescent="0.25">
      <c r="A177" s="13">
        <v>-13.500000000003601</v>
      </c>
      <c r="B177" s="13">
        <v>2.7276180702935795</v>
      </c>
      <c r="C177" s="13">
        <f>VLOOKUP(A177,Getijverloop!A170:B1070,2)</f>
        <v>0.47</v>
      </c>
      <c r="D177" s="13">
        <f t="shared" si="17"/>
        <v>2.2576180702935797</v>
      </c>
      <c r="E177" s="13">
        <f t="shared" si="21"/>
        <v>1.0238630704279277</v>
      </c>
      <c r="F177" s="13">
        <f t="shared" si="15"/>
        <v>3.8483800698914351E-6</v>
      </c>
      <c r="G177" s="13">
        <f t="shared" si="16"/>
        <v>4.7461017556505413E-7</v>
      </c>
      <c r="H177" s="13">
        <f t="shared" si="18"/>
        <v>5.7468207721516514E-5</v>
      </c>
      <c r="I177" s="16">
        <f t="shared" si="19"/>
        <v>0.20688554779745946</v>
      </c>
      <c r="J177" s="16">
        <f t="shared" si="20"/>
        <v>0.32835844404066805</v>
      </c>
    </row>
    <row r="178" spans="1:10" x14ac:dyDescent="0.25">
      <c r="A178" s="13">
        <v>-13.333333333337</v>
      </c>
      <c r="B178" s="13">
        <v>2.8918244357886604</v>
      </c>
      <c r="C178" s="13">
        <f>VLOOKUP(A178,Getijverloop!A171:B1071,2)</f>
        <v>0.6</v>
      </c>
      <c r="D178" s="13">
        <f t="shared" si="17"/>
        <v>2.2918244357886604</v>
      </c>
      <c r="E178" s="13">
        <f t="shared" si="21"/>
        <v>1.039376161355402</v>
      </c>
      <c r="F178" s="13">
        <f t="shared" si="15"/>
        <v>9.2118867191005086E-6</v>
      </c>
      <c r="G178" s="13">
        <f t="shared" si="16"/>
        <v>1.1721251145214905E-6</v>
      </c>
      <c r="H178" s="13">
        <f t="shared" si="18"/>
        <v>1.390038717718647E-4</v>
      </c>
      <c r="I178" s="16">
        <f t="shared" si="19"/>
        <v>0.50041393837871295</v>
      </c>
      <c r="J178" s="16">
        <f t="shared" si="20"/>
        <v>0.828772382419381</v>
      </c>
    </row>
    <row r="179" spans="1:10" x14ac:dyDescent="0.25">
      <c r="A179" s="13">
        <v>-13.166666666670301</v>
      </c>
      <c r="B179" s="13">
        <v>3.0560308012837618</v>
      </c>
      <c r="C179" s="13">
        <f>VLOOKUP(A179,Getijverloop!A172:B1072,2)</f>
        <v>0.73</v>
      </c>
      <c r="D179" s="13">
        <f t="shared" si="17"/>
        <v>2.3260308012837618</v>
      </c>
      <c r="E179" s="13">
        <f t="shared" si="21"/>
        <v>1.0548892522828857</v>
      </c>
      <c r="F179" s="13">
        <f t="shared" si="15"/>
        <v>2.1498742871274498E-5</v>
      </c>
      <c r="G179" s="13">
        <f t="shared" si="16"/>
        <v>2.8197183697540735E-6</v>
      </c>
      <c r="H179" s="13">
        <f t="shared" si="18"/>
        <v>3.2777616350290794E-4</v>
      </c>
      <c r="I179" s="16">
        <f t="shared" si="19"/>
        <v>1.1799941886104686</v>
      </c>
      <c r="J179" s="16">
        <f t="shared" si="20"/>
        <v>2.0087665710298497</v>
      </c>
    </row>
    <row r="180" spans="1:10" x14ac:dyDescent="0.25">
      <c r="A180" s="13">
        <v>-13.000000000003601</v>
      </c>
      <c r="B180" s="13">
        <v>3.1902371667788634</v>
      </c>
      <c r="C180" s="13">
        <f>VLOOKUP(A180,Getijverloop!A173:B1073,2)</f>
        <v>0.83</v>
      </c>
      <c r="D180" s="13">
        <f t="shared" si="17"/>
        <v>2.3602371667788633</v>
      </c>
      <c r="E180" s="13">
        <f t="shared" si="21"/>
        <v>1.0704023432103693</v>
      </c>
      <c r="F180" s="13">
        <f t="shared" si="15"/>
        <v>4.3429271182659804E-5</v>
      </c>
      <c r="G180" s="13">
        <f t="shared" si="16"/>
        <v>5.866253603493708E-6</v>
      </c>
      <c r="H180" s="13">
        <f t="shared" si="18"/>
        <v>6.6894285596634637E-4</v>
      </c>
      <c r="I180" s="16">
        <f t="shared" si="19"/>
        <v>2.4081942814788468</v>
      </c>
      <c r="J180" s="16">
        <f t="shared" si="20"/>
        <v>4.4169608525086961</v>
      </c>
    </row>
    <row r="181" spans="1:10" x14ac:dyDescent="0.25">
      <c r="A181" s="13">
        <v>-12.833333333337</v>
      </c>
      <c r="B181" s="13">
        <v>3.2944435322739443</v>
      </c>
      <c r="C181" s="13">
        <f>VLOOKUP(A181,Getijverloop!A174:B1074,2)</f>
        <v>0.9</v>
      </c>
      <c r="D181" s="13">
        <f t="shared" si="17"/>
        <v>2.3944435322739444</v>
      </c>
      <c r="E181" s="13">
        <f t="shared" si="21"/>
        <v>1.0859154341378436</v>
      </c>
      <c r="F181" s="13">
        <f t="shared" si="15"/>
        <v>7.6408550870559039E-5</v>
      </c>
      <c r="G181" s="13">
        <f t="shared" si="16"/>
        <v>1.0620392727583637E-5</v>
      </c>
      <c r="H181" s="13">
        <f t="shared" si="18"/>
        <v>1.1889012178089358E-3</v>
      </c>
      <c r="I181" s="16">
        <f t="shared" si="19"/>
        <v>4.2800443841121689</v>
      </c>
      <c r="J181" s="16">
        <f t="shared" si="20"/>
        <v>8.6970052366208641</v>
      </c>
    </row>
    <row r="182" spans="1:10" x14ac:dyDescent="0.25">
      <c r="A182" s="13">
        <v>-12.666666666670301</v>
      </c>
      <c r="B182" s="13">
        <v>3.378649897769046</v>
      </c>
      <c r="C182" s="13">
        <f>VLOOKUP(A182,Getijverloop!A175:B1075,2)</f>
        <v>0.95</v>
      </c>
      <c r="D182" s="13">
        <f t="shared" si="17"/>
        <v>2.4286498977690458</v>
      </c>
      <c r="E182" s="13">
        <f t="shared" si="21"/>
        <v>1.1014285250653273</v>
      </c>
      <c r="F182" s="13">
        <f t="shared" si="15"/>
        <v>1.2244010357290457E-4</v>
      </c>
      <c r="G182" s="13">
        <f t="shared" si="16"/>
        <v>1.7498174938476388E-5</v>
      </c>
      <c r="H182" s="13">
        <f t="shared" si="18"/>
        <v>1.9243280332681011E-3</v>
      </c>
      <c r="I182" s="16">
        <f t="shared" si="19"/>
        <v>6.9275809197651634</v>
      </c>
      <c r="J182" s="16">
        <f t="shared" si="20"/>
        <v>15.624586156386027</v>
      </c>
    </row>
    <row r="183" spans="1:10" x14ac:dyDescent="0.25">
      <c r="A183" s="13">
        <v>-12.5000000000037</v>
      </c>
      <c r="B183" s="13">
        <v>3.4328562632641271</v>
      </c>
      <c r="C183" s="13">
        <f>VLOOKUP(A183,Getijverloop!A176:B1076,2)</f>
        <v>0.97</v>
      </c>
      <c r="D183" s="13">
        <f t="shared" si="17"/>
        <v>2.4628562632641273</v>
      </c>
      <c r="E183" s="13">
        <f t="shared" si="21"/>
        <v>1.1169416159928018</v>
      </c>
      <c r="F183" s="13">
        <f t="shared" si="15"/>
        <v>1.7264448884707031E-4</v>
      </c>
      <c r="G183" s="13">
        <f t="shared" si="16"/>
        <v>2.5348773263955175E-5</v>
      </c>
      <c r="H183" s="13">
        <f t="shared" si="18"/>
        <v>2.7403958190289099E-3</v>
      </c>
      <c r="I183" s="16">
        <f t="shared" si="19"/>
        <v>9.8654249485040761</v>
      </c>
      <c r="J183" s="16">
        <f t="shared" si="20"/>
        <v>25.490011104890101</v>
      </c>
    </row>
    <row r="184" spans="1:10" x14ac:dyDescent="0.25">
      <c r="A184" s="13">
        <v>-12.333333333337</v>
      </c>
      <c r="B184" s="13">
        <v>3.4670626287592281</v>
      </c>
      <c r="C184" s="13">
        <f>VLOOKUP(A184,Getijverloop!A177:B1077,2)</f>
        <v>0.97</v>
      </c>
      <c r="D184" s="13">
        <f t="shared" si="17"/>
        <v>2.4970626287592284</v>
      </c>
      <c r="E184" s="13">
        <f t="shared" si="21"/>
        <v>1.1324547069202855</v>
      </c>
      <c r="F184" s="13">
        <f t="shared" si="15"/>
        <v>2.2363817639906638E-4</v>
      </c>
      <c r="G184" s="13">
        <f t="shared" si="16"/>
        <v>3.3710393324471403E-5</v>
      </c>
      <c r="H184" s="13">
        <f t="shared" si="18"/>
        <v>3.58479749696952E-3</v>
      </c>
      <c r="I184" s="16">
        <f t="shared" si="19"/>
        <v>12.905270989090273</v>
      </c>
      <c r="J184" s="16">
        <f t="shared" si="20"/>
        <v>38.39528209398037</v>
      </c>
    </row>
    <row r="185" spans="1:10" x14ac:dyDescent="0.25">
      <c r="A185" s="13">
        <v>-12.1666666666704</v>
      </c>
      <c r="B185" s="13">
        <v>3.4812689942543091</v>
      </c>
      <c r="C185" s="13">
        <f>VLOOKUP(A185,Getijverloop!A178:B1078,2)</f>
        <v>0.95</v>
      </c>
      <c r="D185" s="13">
        <f t="shared" si="17"/>
        <v>2.531268994254309</v>
      </c>
      <c r="E185" s="13">
        <f t="shared" si="21"/>
        <v>1.1479677978477596</v>
      </c>
      <c r="F185" s="13">
        <f t="shared" si="15"/>
        <v>2.6705150306533654E-4</v>
      </c>
      <c r="G185" s="13">
        <f t="shared" si="16"/>
        <v>4.1296959429202005E-5</v>
      </c>
      <c r="H185" s="13">
        <f t="shared" si="18"/>
        <v>4.3223934078214458E-3</v>
      </c>
      <c r="I185" s="16">
        <f t="shared" si="19"/>
        <v>15.560616268157204</v>
      </c>
      <c r="J185" s="16">
        <f t="shared" si="20"/>
        <v>53.955898362137575</v>
      </c>
    </row>
    <row r="186" spans="1:10" x14ac:dyDescent="0.25">
      <c r="A186" s="13">
        <v>-12.0000000000037</v>
      </c>
      <c r="B186" s="13">
        <v>3.475475359749411</v>
      </c>
      <c r="C186" s="13">
        <f>VLOOKUP(A186,Getijverloop!A179:B1079,2)</f>
        <v>0.91</v>
      </c>
      <c r="D186" s="13">
        <f t="shared" si="17"/>
        <v>2.5654753597494109</v>
      </c>
      <c r="E186" s="13">
        <f t="shared" si="21"/>
        <v>1.1634808887752435</v>
      </c>
      <c r="F186" s="13">
        <f t="shared" si="15"/>
        <v>2.9492536886463152E-4</v>
      </c>
      <c r="G186" s="13">
        <f t="shared" si="16"/>
        <v>4.6756739229394194E-5</v>
      </c>
      <c r="H186" s="13">
        <f t="shared" si="18"/>
        <v>4.8195232578220823E-3</v>
      </c>
      <c r="I186" s="16">
        <f t="shared" si="19"/>
        <v>17.350283728159496</v>
      </c>
      <c r="J186" s="16">
        <f t="shared" si="20"/>
        <v>71.306182090297071</v>
      </c>
    </row>
    <row r="187" spans="1:10" x14ac:dyDescent="0.25">
      <c r="A187" s="13">
        <v>-11.833333333337</v>
      </c>
      <c r="B187" s="13">
        <v>3.4696817252445125</v>
      </c>
      <c r="C187" s="13">
        <f>VLOOKUP(A187,Getijverloop!A180:B1080,2)</f>
        <v>0.87</v>
      </c>
      <c r="D187" s="13">
        <f t="shared" si="17"/>
        <v>2.5996817252445124</v>
      </c>
      <c r="E187" s="13">
        <f t="shared" si="21"/>
        <v>1.1789939797027271</v>
      </c>
      <c r="F187" s="13">
        <f t="shared" si="15"/>
        <v>3.2494425711519033E-4</v>
      </c>
      <c r="G187" s="13">
        <f t="shared" si="16"/>
        <v>5.27795322486877E-5</v>
      </c>
      <c r="H187" s="13">
        <f t="shared" si="18"/>
        <v>5.3606238610994115E-3</v>
      </c>
      <c r="I187" s="16">
        <f t="shared" si="19"/>
        <v>19.29824589995788</v>
      </c>
      <c r="J187" s="16">
        <f t="shared" si="20"/>
        <v>90.604427990254948</v>
      </c>
    </row>
    <row r="188" spans="1:10" x14ac:dyDescent="0.25">
      <c r="A188" s="13">
        <v>-11.6666666666704</v>
      </c>
      <c r="B188" s="13">
        <v>3.4538880907395932</v>
      </c>
      <c r="C188" s="13">
        <f>VLOOKUP(A188,Getijverloop!A181:B1081,2)</f>
        <v>0.82</v>
      </c>
      <c r="D188" s="13">
        <f t="shared" si="17"/>
        <v>2.6338880907395934</v>
      </c>
      <c r="E188" s="13">
        <f t="shared" si="21"/>
        <v>1.1945070706302015</v>
      </c>
      <c r="F188" s="13">
        <f t="shared" si="15"/>
        <v>3.4462093682999592E-4</v>
      </c>
      <c r="G188" s="13">
        <f t="shared" si="16"/>
        <v>5.7312525980621202E-5</v>
      </c>
      <c r="H188" s="13">
        <f t="shared" si="18"/>
        <v>5.7387104075248066E-3</v>
      </c>
      <c r="I188" s="16">
        <f t="shared" si="19"/>
        <v>20.659357467089304</v>
      </c>
      <c r="J188" s="16">
        <f t="shared" si="20"/>
        <v>111.26378545734426</v>
      </c>
    </row>
    <row r="189" spans="1:10" x14ac:dyDescent="0.25">
      <c r="A189" s="13">
        <v>-11.5000000000037</v>
      </c>
      <c r="B189" s="13">
        <v>3.4480944562346947</v>
      </c>
      <c r="C189" s="13">
        <f>VLOOKUP(A189,Getijverloop!A182:B1082,2)</f>
        <v>0.78</v>
      </c>
      <c r="D189" s="13">
        <f t="shared" si="17"/>
        <v>2.6680944562346944</v>
      </c>
      <c r="E189" s="13">
        <f t="shared" si="21"/>
        <v>1.2100201615576851</v>
      </c>
      <c r="F189" s="13">
        <f t="shared" si="15"/>
        <v>3.7819023166874851E-4</v>
      </c>
      <c r="G189" s="13">
        <f t="shared" si="16"/>
        <v>6.4358596764233416E-5</v>
      </c>
      <c r="H189" s="13">
        <f t="shared" si="18"/>
        <v>6.3562461872568223E-3</v>
      </c>
      <c r="I189" s="16">
        <f t="shared" si="19"/>
        <v>22.88248627412456</v>
      </c>
      <c r="J189" s="16">
        <f t="shared" si="20"/>
        <v>134.1462717314688</v>
      </c>
    </row>
    <row r="190" spans="1:10" x14ac:dyDescent="0.25">
      <c r="A190" s="13">
        <v>-11.3333333333371</v>
      </c>
      <c r="B190" s="13">
        <v>3.4323008217297759</v>
      </c>
      <c r="C190" s="13">
        <f>VLOOKUP(A190,Getijverloop!A183:B1083,2)</f>
        <v>0.73</v>
      </c>
      <c r="D190" s="13">
        <f t="shared" si="17"/>
        <v>2.7023008217297759</v>
      </c>
      <c r="E190" s="13">
        <f t="shared" si="21"/>
        <v>1.2255332524851597</v>
      </c>
      <c r="F190" s="13">
        <f t="shared" si="15"/>
        <v>3.9992202354871743E-4</v>
      </c>
      <c r="G190" s="13">
        <f t="shared" si="16"/>
        <v>6.9599653619998819E-5</v>
      </c>
      <c r="H190" s="13">
        <f t="shared" si="18"/>
        <v>6.7832063802871273E-3</v>
      </c>
      <c r="I190" s="16">
        <f t="shared" si="19"/>
        <v>24.419542969033657</v>
      </c>
      <c r="J190" s="16">
        <f t="shared" si="20"/>
        <v>158.56581470050247</v>
      </c>
    </row>
    <row r="191" spans="1:10" x14ac:dyDescent="0.25">
      <c r="A191" s="13">
        <v>-11.1666666666704</v>
      </c>
      <c r="B191" s="13">
        <v>3.4165071872248776</v>
      </c>
      <c r="C191" s="13">
        <f>VLOOKUP(A191,Getijverloop!A184:B1084,2)</f>
        <v>0.68</v>
      </c>
      <c r="D191" s="13">
        <f t="shared" si="17"/>
        <v>2.7365071872248774</v>
      </c>
      <c r="E191" s="13">
        <f t="shared" si="21"/>
        <v>1.2410463434126433</v>
      </c>
      <c r="F191" s="13">
        <f t="shared" si="15"/>
        <v>4.2241252649258184E-4</v>
      </c>
      <c r="G191" s="13">
        <f t="shared" si="16"/>
        <v>7.5138177298772328E-5</v>
      </c>
      <c r="H191" s="13">
        <f t="shared" si="18"/>
        <v>7.2296523568767118E-3</v>
      </c>
      <c r="I191" s="16">
        <f t="shared" si="19"/>
        <v>26.026748484756162</v>
      </c>
      <c r="J191" s="16">
        <f t="shared" si="20"/>
        <v>184.59256318525863</v>
      </c>
    </row>
    <row r="192" spans="1:10" x14ac:dyDescent="0.25">
      <c r="A192" s="13">
        <v>-11.0000000000038</v>
      </c>
      <c r="B192" s="13">
        <v>3.410713552719959</v>
      </c>
      <c r="C192" s="13">
        <f>VLOOKUP(A192,Getijverloop!A185:B1085,2)</f>
        <v>0.64</v>
      </c>
      <c r="D192" s="13">
        <f t="shared" si="17"/>
        <v>2.7707135527199589</v>
      </c>
      <c r="E192" s="13">
        <f t="shared" si="21"/>
        <v>1.2565594343401179</v>
      </c>
      <c r="F192" s="13">
        <f t="shared" si="15"/>
        <v>4.6113114366734412E-4</v>
      </c>
      <c r="G192" s="13">
        <f t="shared" si="16"/>
        <v>8.3792675654774276E-5</v>
      </c>
      <c r="H192" s="13">
        <f t="shared" si="18"/>
        <v>7.9630184628644123E-3</v>
      </c>
      <c r="I192" s="16">
        <f t="shared" si="19"/>
        <v>28.666866466311884</v>
      </c>
      <c r="J192" s="16">
        <f t="shared" si="20"/>
        <v>213.25942965157051</v>
      </c>
    </row>
    <row r="193" spans="1:10" x14ac:dyDescent="0.25">
      <c r="A193" s="13">
        <v>-10.8333333333371</v>
      </c>
      <c r="B193" s="13">
        <v>3.4049199182150605</v>
      </c>
      <c r="C193" s="13">
        <f>VLOOKUP(A193,Getijverloop!A186:B1086,2)</f>
        <v>0.6</v>
      </c>
      <c r="D193" s="13">
        <f t="shared" si="17"/>
        <v>2.8049199182150604</v>
      </c>
      <c r="E193" s="13">
        <f t="shared" si="21"/>
        <v>1.2720725252676015</v>
      </c>
      <c r="F193" s="13">
        <f t="shared" si="15"/>
        <v>5.0243656044047949E-4</v>
      </c>
      <c r="G193" s="13">
        <f t="shared" si="16"/>
        <v>9.3216925793985266E-5</v>
      </c>
      <c r="H193" s="13">
        <f t="shared" si="18"/>
        <v>8.7530426361642055E-3</v>
      </c>
      <c r="I193" s="16">
        <f t="shared" si="19"/>
        <v>31.510953490191138</v>
      </c>
      <c r="J193" s="16">
        <f t="shared" si="20"/>
        <v>244.77038314176164</v>
      </c>
    </row>
    <row r="194" spans="1:10" x14ac:dyDescent="0.25">
      <c r="A194" s="13">
        <v>-10.6666666666704</v>
      </c>
      <c r="B194" s="13">
        <v>3.3891262837101621</v>
      </c>
      <c r="C194" s="13">
        <f>VLOOKUP(A194,Getijverloop!A187:B1087,2)</f>
        <v>0.55000000000000004</v>
      </c>
      <c r="D194" s="13">
        <f t="shared" si="17"/>
        <v>2.8391262837101623</v>
      </c>
      <c r="E194" s="13">
        <f t="shared" si="21"/>
        <v>1.2875856161950854</v>
      </c>
      <c r="F194" s="13">
        <f t="shared" si="15"/>
        <v>5.2854325403359486E-4</v>
      </c>
      <c r="G194" s="13">
        <f t="shared" si="16"/>
        <v>1.0007103176810877E-4</v>
      </c>
      <c r="H194" s="13">
        <f t="shared" si="18"/>
        <v>9.2882738110602985E-3</v>
      </c>
      <c r="I194" s="16">
        <f t="shared" si="19"/>
        <v>33.437785719817072</v>
      </c>
      <c r="J194" s="16">
        <f t="shared" si="20"/>
        <v>278.20816886157871</v>
      </c>
    </row>
    <row r="195" spans="1:10" x14ac:dyDescent="0.25">
      <c r="A195" s="13">
        <v>-10.5000000000038</v>
      </c>
      <c r="B195" s="13">
        <v>3.3833326492052427</v>
      </c>
      <c r="C195" s="13">
        <f>VLOOKUP(A195,Getijverloop!A188:B1088,2)</f>
        <v>0.51</v>
      </c>
      <c r="D195" s="13">
        <f t="shared" si="17"/>
        <v>2.8733326492052429</v>
      </c>
      <c r="E195" s="13">
        <f t="shared" si="21"/>
        <v>1.3030987071225597</v>
      </c>
      <c r="F195" s="13">
        <f t="shared" si="15"/>
        <v>5.7402767997103094E-4</v>
      </c>
      <c r="G195" s="13">
        <f t="shared" si="16"/>
        <v>1.1085750878815261E-4</v>
      </c>
      <c r="H195" s="13">
        <f t="shared" si="18"/>
        <v>1.0174577151236413E-2</v>
      </c>
      <c r="I195" s="16">
        <f t="shared" si="19"/>
        <v>36.628477744451089</v>
      </c>
      <c r="J195" s="16">
        <f t="shared" si="20"/>
        <v>314.83664660602983</v>
      </c>
    </row>
    <row r="196" spans="1:10" x14ac:dyDescent="0.25">
      <c r="A196" s="13">
        <v>-10.3333333333371</v>
      </c>
      <c r="B196" s="13">
        <v>3.3675390147003443</v>
      </c>
      <c r="C196" s="13">
        <f>VLOOKUP(A196,Getijverloop!A189:B1089,2)</f>
        <v>0.46</v>
      </c>
      <c r="D196" s="13">
        <f t="shared" si="17"/>
        <v>2.9075390147003444</v>
      </c>
      <c r="E196" s="13">
        <f t="shared" si="21"/>
        <v>1.3186117980500434</v>
      </c>
      <c r="F196" s="13">
        <f t="shared" si="15"/>
        <v>6.0244510113880367E-4</v>
      </c>
      <c r="G196" s="13">
        <f t="shared" si="16"/>
        <v>1.1861831111820402E-4</v>
      </c>
      <c r="H196" s="13">
        <f t="shared" si="18"/>
        <v>1.0769183456116197E-2</v>
      </c>
      <c r="I196" s="16">
        <f t="shared" si="19"/>
        <v>38.769060442018308</v>
      </c>
      <c r="J196" s="16">
        <f t="shared" si="20"/>
        <v>353.60570704804815</v>
      </c>
    </row>
    <row r="197" spans="1:10" x14ac:dyDescent="0.25">
      <c r="A197" s="13">
        <v>-10.166666666670499</v>
      </c>
      <c r="B197" s="13">
        <v>3.3417453801954253</v>
      </c>
      <c r="C197" s="13">
        <f>VLOOKUP(A197,Getijverloop!A190:B1090,2)</f>
        <v>0.4</v>
      </c>
      <c r="D197" s="13">
        <f t="shared" si="17"/>
        <v>2.9417453801954254</v>
      </c>
      <c r="E197" s="13">
        <f t="shared" si="21"/>
        <v>1.3341248889775177</v>
      </c>
      <c r="F197" s="13">
        <f t="shared" si="15"/>
        <v>6.1171909851751526E-4</v>
      </c>
      <c r="G197" s="13">
        <f t="shared" si="16"/>
        <v>1.2274191167249362E-4</v>
      </c>
      <c r="H197" s="13">
        <f t="shared" si="18"/>
        <v>1.1026867452074898E-2</v>
      </c>
      <c r="I197" s="16">
        <f t="shared" si="19"/>
        <v>39.696722827469628</v>
      </c>
      <c r="J197" s="16">
        <f t="shared" si="20"/>
        <v>393.30242987551776</v>
      </c>
    </row>
    <row r="198" spans="1:10" x14ac:dyDescent="0.25">
      <c r="A198" s="13">
        <v>-10.0000000000038</v>
      </c>
      <c r="B198" s="13">
        <v>3.325951745690527</v>
      </c>
      <c r="C198" s="13">
        <f>VLOOKUP(A198,Getijverloop!A191:B1091,2)</f>
        <v>0.35</v>
      </c>
      <c r="D198" s="13">
        <f t="shared" si="17"/>
        <v>2.9759517456905269</v>
      </c>
      <c r="E198" s="13">
        <f t="shared" si="21"/>
        <v>1.3496379799050013</v>
      </c>
      <c r="F198" s="13">
        <f t="shared" si="15"/>
        <v>6.4107963093026758E-4</v>
      </c>
      <c r="G198" s="13">
        <f t="shared" si="16"/>
        <v>1.3103000219121232E-4</v>
      </c>
      <c r="H198" s="13">
        <f t="shared" si="18"/>
        <v>1.1651996396951168E-2</v>
      </c>
      <c r="I198" s="16">
        <f t="shared" si="19"/>
        <v>41.947187029024207</v>
      </c>
      <c r="J198" s="16">
        <f t="shared" si="20"/>
        <v>435.24961690454199</v>
      </c>
    </row>
    <row r="199" spans="1:10" x14ac:dyDescent="0.25">
      <c r="A199" s="13">
        <v>-9.8333333333371904</v>
      </c>
      <c r="B199" s="13">
        <v>3.3101581111856095</v>
      </c>
      <c r="C199" s="13">
        <f>VLOOKUP(A199,Getijverloop!A192:B1092,2)</f>
        <v>0.3</v>
      </c>
      <c r="D199" s="13">
        <f t="shared" si="17"/>
        <v>3.0101581111856097</v>
      </c>
      <c r="E199" s="13">
        <f t="shared" si="21"/>
        <v>1.3651510708324766</v>
      </c>
      <c r="F199" s="13">
        <f t="shared" si="15"/>
        <v>6.7126542963636619E-4</v>
      </c>
      <c r="G199" s="13">
        <f t="shared" si="16"/>
        <v>1.3969753812564538E-4</v>
      </c>
      <c r="H199" s="13">
        <f t="shared" si="18"/>
        <v>1.2300555821389478E-2</v>
      </c>
      <c r="I199" s="16">
        <f t="shared" si="19"/>
        <v>44.282000957002126</v>
      </c>
      <c r="J199" s="16">
        <f t="shared" si="20"/>
        <v>479.53161786154413</v>
      </c>
    </row>
    <row r="200" spans="1:10" x14ac:dyDescent="0.25">
      <c r="A200" s="13">
        <v>-9.6666666666704906</v>
      </c>
      <c r="B200" s="13">
        <v>3.2943644766807112</v>
      </c>
      <c r="C200" s="13">
        <f>VLOOKUP(A200,Getijverloop!A193:B1093,2)</f>
        <v>0.25</v>
      </c>
      <c r="D200" s="13">
        <f t="shared" si="17"/>
        <v>3.0443644766807112</v>
      </c>
      <c r="E200" s="13">
        <f t="shared" si="21"/>
        <v>1.3806641617599602</v>
      </c>
      <c r="F200" s="13">
        <f t="shared" si="15"/>
        <v>7.0228068280675418E-4</v>
      </c>
      <c r="G200" s="13">
        <f t="shared" si="16"/>
        <v>1.4875268439130189E-4</v>
      </c>
      <c r="H200" s="13">
        <f t="shared" si="18"/>
        <v>1.2972914203719618E-2</v>
      </c>
      <c r="I200" s="16">
        <f t="shared" si="19"/>
        <v>46.702491133390623</v>
      </c>
      <c r="J200" s="16">
        <f t="shared" si="20"/>
        <v>526.23410899493479</v>
      </c>
    </row>
    <row r="201" spans="1:10" x14ac:dyDescent="0.25">
      <c r="A201" s="13">
        <v>-9.5000000000037907</v>
      </c>
      <c r="B201" s="13">
        <v>3.2785708421758128</v>
      </c>
      <c r="C201" s="13">
        <f>VLOOKUP(A201,Getijverloop!A194:B1094,2)</f>
        <v>0.2</v>
      </c>
      <c r="D201" s="13">
        <f t="shared" si="17"/>
        <v>3.0785708421758127</v>
      </c>
      <c r="E201" s="13">
        <f t="shared" si="21"/>
        <v>1.3961772526874439</v>
      </c>
      <c r="F201" s="13">
        <f t="shared" si="15"/>
        <v>7.3412932617847359E-4</v>
      </c>
      <c r="G201" s="13">
        <f t="shared" si="16"/>
        <v>1.5820349228734759E-4</v>
      </c>
      <c r="H201" s="13">
        <f t="shared" si="18"/>
        <v>1.3669432953278639E-2</v>
      </c>
      <c r="I201" s="16">
        <f t="shared" si="19"/>
        <v>49.209958631803097</v>
      </c>
      <c r="J201" s="16">
        <f t="shared" si="20"/>
        <v>575.44406762673793</v>
      </c>
    </row>
    <row r="202" spans="1:10" x14ac:dyDescent="0.25">
      <c r="A202" s="13">
        <v>-9.3333333333371904</v>
      </c>
      <c r="B202" s="13">
        <v>3.2627772076708936</v>
      </c>
      <c r="C202" s="13">
        <f>VLOOKUP(A202,Getijverloop!A195:B1095,2)</f>
        <v>0.15</v>
      </c>
      <c r="D202" s="13">
        <f t="shared" si="17"/>
        <v>3.1127772076708937</v>
      </c>
      <c r="E202" s="13">
        <f t="shared" si="21"/>
        <v>1.4116903436149184</v>
      </c>
      <c r="F202" s="13">
        <f t="shared" si="15"/>
        <v>7.6681505126831176E-4</v>
      </c>
      <c r="G202" s="13">
        <f t="shared" si="16"/>
        <v>1.6805789650400086E-4</v>
      </c>
      <c r="H202" s="13">
        <f t="shared" si="18"/>
        <v>1.4390466372843153E-2</v>
      </c>
      <c r="I202" s="16">
        <f t="shared" si="19"/>
        <v>51.805678942235353</v>
      </c>
      <c r="J202" s="16">
        <f t="shared" si="20"/>
        <v>627.24974656897325</v>
      </c>
    </row>
    <row r="203" spans="1:10" x14ac:dyDescent="0.25">
      <c r="A203" s="13">
        <v>-9.1666666666704906</v>
      </c>
      <c r="B203" s="13">
        <v>3.2669835731659953</v>
      </c>
      <c r="C203" s="13">
        <f>VLOOKUP(A203,Getijverloop!A196:B1096,2)</f>
        <v>0.12</v>
      </c>
      <c r="D203" s="13">
        <f t="shared" si="17"/>
        <v>3.1469835731659952</v>
      </c>
      <c r="E203" s="13">
        <f t="shared" si="21"/>
        <v>1.4272034345424021</v>
      </c>
      <c r="F203" s="13">
        <f t="shared" si="15"/>
        <v>8.4988053222396283E-4</v>
      </c>
      <c r="G203" s="13">
        <f t="shared" si="16"/>
        <v>1.8936152502489797E-4</v>
      </c>
      <c r="H203" s="13">
        <f t="shared" si="18"/>
        <v>1.6073266323235549E-2</v>
      </c>
      <c r="I203" s="16">
        <f t="shared" si="19"/>
        <v>57.863758763647972</v>
      </c>
      <c r="J203" s="16">
        <f t="shared" si="20"/>
        <v>685.11350533262123</v>
      </c>
    </row>
    <row r="204" spans="1:10" x14ac:dyDescent="0.25">
      <c r="A204" s="13">
        <v>-9.0000000000038902</v>
      </c>
      <c r="B204" s="13">
        <v>3.2611899386610763</v>
      </c>
      <c r="C204" s="13">
        <f>VLOOKUP(A204,Getijverloop!A197:B1097,2)</f>
        <v>0.08</v>
      </c>
      <c r="D204" s="13">
        <f t="shared" si="17"/>
        <v>3.1811899386610762</v>
      </c>
      <c r="E204" s="13">
        <f t="shared" si="21"/>
        <v>1.4427165254698764</v>
      </c>
      <c r="F204" s="13">
        <f t="shared" si="15"/>
        <v>9.1251412080838761E-4</v>
      </c>
      <c r="G204" s="13">
        <f t="shared" si="16"/>
        <v>2.0662597859748806E-4</v>
      </c>
      <c r="H204" s="13">
        <f t="shared" si="18"/>
        <v>1.7390180351983399E-2</v>
      </c>
      <c r="I204" s="16">
        <f t="shared" si="19"/>
        <v>62.604649267140239</v>
      </c>
      <c r="J204" s="16">
        <f t="shared" si="20"/>
        <v>747.71815459976142</v>
      </c>
    </row>
    <row r="205" spans="1:10" x14ac:dyDescent="0.25">
      <c r="A205" s="13">
        <v>-8.8333333333371904</v>
      </c>
      <c r="B205" s="13">
        <v>3.2653963041561775</v>
      </c>
      <c r="C205" s="13">
        <f>VLOOKUP(A205,Getijverloop!A198:B1098,2)</f>
        <v>0.05</v>
      </c>
      <c r="D205" s="13">
        <f t="shared" si="17"/>
        <v>3.2153963041561777</v>
      </c>
      <c r="E205" s="13">
        <f t="shared" si="21"/>
        <v>1.45822961639736</v>
      </c>
      <c r="F205" s="13">
        <f t="shared" si="15"/>
        <v>1.0076335422110195E-3</v>
      </c>
      <c r="G205" s="13">
        <f t="shared" si="16"/>
        <v>2.3179829316283693E-4</v>
      </c>
      <c r="H205" s="13">
        <f t="shared" si="18"/>
        <v>1.9348267148623671E-2</v>
      </c>
      <c r="I205" s="16">
        <f t="shared" si="19"/>
        <v>69.653761735045222</v>
      </c>
      <c r="J205" s="16">
        <f t="shared" si="20"/>
        <v>817.37191633480666</v>
      </c>
    </row>
    <row r="206" spans="1:10" x14ac:dyDescent="0.25">
      <c r="A206" s="13">
        <v>-8.66666666667059</v>
      </c>
      <c r="B206" s="13">
        <v>3.2696026696512588</v>
      </c>
      <c r="C206" s="13">
        <f>VLOOKUP(A206,Getijverloop!A199:B1099,2)</f>
        <v>0.02</v>
      </c>
      <c r="D206" s="13">
        <f t="shared" si="17"/>
        <v>3.2496026696512588</v>
      </c>
      <c r="E206" s="13">
        <f t="shared" si="21"/>
        <v>1.4737427073248344</v>
      </c>
      <c r="F206" s="13">
        <f t="shared" si="15"/>
        <v>1.1105343565690627E-3</v>
      </c>
      <c r="G206" s="13">
        <f t="shared" si="16"/>
        <v>2.5945224651330214E-4</v>
      </c>
      <c r="H206" s="13">
        <f t="shared" si="18"/>
        <v>2.1483433426222713E-2</v>
      </c>
      <c r="I206" s="16">
        <f t="shared" si="19"/>
        <v>77.340360334401765</v>
      </c>
      <c r="J206" s="16">
        <f t="shared" si="20"/>
        <v>894.71227666920845</v>
      </c>
    </row>
    <row r="207" spans="1:10" x14ac:dyDescent="0.25">
      <c r="A207" s="13">
        <v>-8.5000000000038902</v>
      </c>
      <c r="B207" s="13">
        <v>3.2738090351463605</v>
      </c>
      <c r="C207" s="13">
        <f>VLOOKUP(A207,Getijverloop!A200:B1100,2)</f>
        <v>-0.01</v>
      </c>
      <c r="D207" s="13">
        <f t="shared" si="17"/>
        <v>3.2838090351463602</v>
      </c>
      <c r="E207" s="13">
        <f t="shared" si="21"/>
        <v>1.489255798252318</v>
      </c>
      <c r="F207" s="13">
        <f t="shared" si="15"/>
        <v>1.2216675375494933E-3</v>
      </c>
      <c r="G207" s="13">
        <f t="shared" si="16"/>
        <v>2.8977194416896179E-4</v>
      </c>
      <c r="H207" s="13">
        <f t="shared" si="18"/>
        <v>2.3807553142253406E-2</v>
      </c>
      <c r="I207" s="16">
        <f t="shared" si="19"/>
        <v>85.707191312112258</v>
      </c>
      <c r="J207" s="16">
        <f t="shared" si="20"/>
        <v>980.41946798132074</v>
      </c>
    </row>
    <row r="208" spans="1:10" x14ac:dyDescent="0.25">
      <c r="A208" s="13">
        <v>-8.3333333333371904</v>
      </c>
      <c r="B208" s="13">
        <v>3.2880154006414619</v>
      </c>
      <c r="C208" s="13">
        <f>VLOOKUP(A208,Getijverloop!A201:B1101,2)</f>
        <v>-0.03</v>
      </c>
      <c r="D208" s="13">
        <f t="shared" si="17"/>
        <v>3.3180154006414617</v>
      </c>
      <c r="E208" s="13">
        <f t="shared" si="21"/>
        <v>1.5047688891798019</v>
      </c>
      <c r="F208" s="13">
        <f t="shared" si="15"/>
        <v>1.380254189944247E-3</v>
      </c>
      <c r="G208" s="13">
        <f t="shared" si="16"/>
        <v>3.3228031456336668E-4</v>
      </c>
      <c r="H208" s="13">
        <f t="shared" si="18"/>
        <v>2.7093754481977136E-2</v>
      </c>
      <c r="I208" s="16">
        <f t="shared" si="19"/>
        <v>97.537516135117684</v>
      </c>
      <c r="J208" s="16">
        <f t="shared" si="20"/>
        <v>1077.9569841164384</v>
      </c>
    </row>
    <row r="209" spans="1:10" x14ac:dyDescent="0.25">
      <c r="A209" s="13">
        <v>-8.16666666667059</v>
      </c>
      <c r="B209" s="13">
        <v>3.3022217661365429</v>
      </c>
      <c r="C209" s="13">
        <f>VLOOKUP(A209,Getijverloop!A202:B1102,2)</f>
        <v>-0.05</v>
      </c>
      <c r="D209" s="13">
        <f t="shared" si="17"/>
        <v>3.3522217661365428</v>
      </c>
      <c r="E209" s="13">
        <f t="shared" si="21"/>
        <v>1.5202819801072762</v>
      </c>
      <c r="F209" s="13">
        <f t="shared" si="15"/>
        <v>1.5557932708477225E-3</v>
      </c>
      <c r="G209" s="13">
        <f t="shared" si="16"/>
        <v>3.8002152040728218E-4</v>
      </c>
      <c r="H209" s="13">
        <f t="shared" si="18"/>
        <v>3.0758793524768513E-2</v>
      </c>
      <c r="I209" s="16">
        <f t="shared" si="19"/>
        <v>110.73165668916664</v>
      </c>
      <c r="J209" s="16">
        <f t="shared" si="20"/>
        <v>1188.688640805605</v>
      </c>
    </row>
    <row r="210" spans="1:10" x14ac:dyDescent="0.25">
      <c r="A210" s="13">
        <v>-8.0000000000038902</v>
      </c>
      <c r="B210" s="13">
        <v>3.3164281316316444</v>
      </c>
      <c r="C210" s="13">
        <f>VLOOKUP(A210,Getijverloop!A203:B1103,2)</f>
        <v>-7.0000000000000007E-2</v>
      </c>
      <c r="D210" s="13">
        <f t="shared" si="17"/>
        <v>3.3864281316316442</v>
      </c>
      <c r="E210" s="13">
        <f t="shared" si="21"/>
        <v>1.5357950710347599</v>
      </c>
      <c r="F210" s="13">
        <f t="shared" ref="F210:F273" si="22">IF(B210&gt;$I$2,0.13*($I$9*E210^3)^0.5+0.6*($I$9*(B210-$I$2)^3)^0.5,IF(E210=0,0,0.13*($I$9*E210^3)^0.5*EXP((-3*($I$2-B210))/(E210*$I$12))))</f>
        <v>1.7496915285767278E-3</v>
      </c>
      <c r="G210" s="13">
        <f t="shared" ref="G210:G273" si="23">IF(B210&gt;$I$4,0.13*($I$9*E210^3)^0.5+0.6*($I$9*(B210-$I$4)^3)^0.5,IF(E210=0,0,0.13*($I$9*E210^3)^0.5*EXP((-3*($I$4-B210))/(E210*$I$12))))</f>
        <v>4.3351194143594328E-4</v>
      </c>
      <c r="H210" s="13">
        <f t="shared" si="18"/>
        <v>3.4837392943205009E-2</v>
      </c>
      <c r="I210" s="16">
        <f t="shared" si="19"/>
        <v>125.41461459553803</v>
      </c>
      <c r="J210" s="16">
        <f t="shared" si="20"/>
        <v>1314.1032554011431</v>
      </c>
    </row>
    <row r="211" spans="1:10" x14ac:dyDescent="0.25">
      <c r="A211" s="13">
        <v>-7.8333333333372899</v>
      </c>
      <c r="B211" s="13">
        <v>3.3306344971267254</v>
      </c>
      <c r="C211" s="13">
        <f>VLOOKUP(A211,Getijverloop!A204:B1104,2)</f>
        <v>-0.09</v>
      </c>
      <c r="D211" s="13">
        <f t="shared" ref="D211:D274" si="24">B211-C211</f>
        <v>3.4206344971267253</v>
      </c>
      <c r="E211" s="13">
        <f t="shared" si="21"/>
        <v>1.5513081619622342</v>
      </c>
      <c r="F211" s="13">
        <f t="shared" si="22"/>
        <v>1.9634357769411715E-3</v>
      </c>
      <c r="G211" s="13">
        <f t="shared" si="23"/>
        <v>4.9330541644542283E-4</v>
      </c>
      <c r="H211" s="13">
        <f t="shared" ref="H211:H274" si="25">F211*$I$3+G211*$I$5</f>
        <v>3.9366574427228629E-2</v>
      </c>
      <c r="I211" s="16">
        <f t="shared" ref="I211:I274" si="26">H211*3600</f>
        <v>141.71966793802306</v>
      </c>
      <c r="J211" s="16">
        <f t="shared" si="20"/>
        <v>1455.8229233391662</v>
      </c>
    </row>
    <row r="212" spans="1:10" x14ac:dyDescent="0.25">
      <c r="A212" s="13">
        <v>-7.66666666667059</v>
      </c>
      <c r="B212" s="13">
        <v>3.3448408626218269</v>
      </c>
      <c r="C212" s="13">
        <f>VLOOKUP(A212,Getijverloop!A205:B1105,2)</f>
        <v>-0.11</v>
      </c>
      <c r="D212" s="13">
        <f t="shared" si="24"/>
        <v>3.4548408626218268</v>
      </c>
      <c r="E212" s="13">
        <f t="shared" si="21"/>
        <v>1.5668212528897179</v>
      </c>
      <c r="F212" s="13">
        <f t="shared" si="22"/>
        <v>2.1985949134181058E-3</v>
      </c>
      <c r="G212" s="13">
        <f t="shared" si="23"/>
        <v>5.5999483083609509E-4</v>
      </c>
      <c r="H212" s="13">
        <f t="shared" si="25"/>
        <v>4.4385742367624867E-2</v>
      </c>
      <c r="I212" s="16">
        <f t="shared" si="26"/>
        <v>159.78867252344952</v>
      </c>
      <c r="J212" s="16">
        <f t="shared" ref="J212:J275" si="27">J211+I212</f>
        <v>1615.6115958626158</v>
      </c>
    </row>
    <row r="213" spans="1:10" x14ac:dyDescent="0.25">
      <c r="A213" s="13">
        <v>-7.5000000000039897</v>
      </c>
      <c r="B213" s="13">
        <v>3.3590472281169079</v>
      </c>
      <c r="C213" s="13">
        <f>VLOOKUP(A213,Getijverloop!A206:B1106,2)</f>
        <v>-0.13</v>
      </c>
      <c r="D213" s="13">
        <f t="shared" si="24"/>
        <v>3.4890472281169078</v>
      </c>
      <c r="E213" s="13">
        <f t="shared" si="21"/>
        <v>1.5823343438171924</v>
      </c>
      <c r="F213" s="13">
        <f t="shared" si="22"/>
        <v>2.4568218631008422E-3</v>
      </c>
      <c r="G213" s="13">
        <f t="shared" si="23"/>
        <v>6.3421370107348476E-4</v>
      </c>
      <c r="H213" s="13">
        <f t="shared" si="25"/>
        <v>4.9936766673947808E-2</v>
      </c>
      <c r="I213" s="16">
        <f t="shared" si="26"/>
        <v>179.77236002621211</v>
      </c>
      <c r="J213" s="16">
        <f t="shared" si="27"/>
        <v>1795.3839558888278</v>
      </c>
    </row>
    <row r="214" spans="1:10" x14ac:dyDescent="0.25">
      <c r="A214" s="13">
        <v>-7.3333333333372899</v>
      </c>
      <c r="B214" s="13">
        <v>3.3632535936120092</v>
      </c>
      <c r="C214" s="13">
        <f>VLOOKUP(A214,Getijverloop!A207:B1107,2)</f>
        <v>-0.16</v>
      </c>
      <c r="D214" s="13">
        <f t="shared" si="24"/>
        <v>3.5232535936120093</v>
      </c>
      <c r="E214" s="13">
        <f t="shared" si="21"/>
        <v>1.5978474347446761</v>
      </c>
      <c r="F214" s="13">
        <f t="shared" si="22"/>
        <v>2.6673443781321856E-3</v>
      </c>
      <c r="G214" s="13">
        <f t="shared" si="23"/>
        <v>6.9767172732646259E-4</v>
      </c>
      <c r="H214" s="13">
        <f t="shared" si="25"/>
        <v>5.4580312874380359E-2</v>
      </c>
      <c r="I214" s="16">
        <f t="shared" si="26"/>
        <v>196.48912634776929</v>
      </c>
      <c r="J214" s="16">
        <f t="shared" si="27"/>
        <v>1991.8730822365972</v>
      </c>
    </row>
    <row r="215" spans="1:10" x14ac:dyDescent="0.25">
      <c r="A215" s="13">
        <v>-7.16666666667059</v>
      </c>
      <c r="B215" s="13">
        <v>3.3774599591071106</v>
      </c>
      <c r="C215" s="13">
        <f>VLOOKUP(A215,Getijverloop!A208:B1108,2)</f>
        <v>-0.18</v>
      </c>
      <c r="D215" s="13">
        <f t="shared" si="24"/>
        <v>3.5574599591071108</v>
      </c>
      <c r="E215" s="13">
        <f t="shared" si="21"/>
        <v>1.6133605256721597</v>
      </c>
      <c r="F215" s="13">
        <f t="shared" si="22"/>
        <v>2.969581432106177E-3</v>
      </c>
      <c r="G215" s="13">
        <f t="shared" si="23"/>
        <v>7.8680578496079386E-4</v>
      </c>
      <c r="H215" s="13">
        <f t="shared" si="25"/>
        <v>6.1168045719493525E-2</v>
      </c>
      <c r="I215" s="16">
        <f t="shared" si="26"/>
        <v>220.2049645901767</v>
      </c>
      <c r="J215" s="16">
        <f t="shared" si="27"/>
        <v>2212.078046826774</v>
      </c>
    </row>
    <row r="216" spans="1:10" x14ac:dyDescent="0.25">
      <c r="A216" s="13">
        <v>-7.0000000000039897</v>
      </c>
      <c r="B216" s="13">
        <v>3.3816663246021919</v>
      </c>
      <c r="C216" s="13">
        <f>VLOOKUP(A216,Getijverloop!A209:B1109,2)</f>
        <v>-0.21</v>
      </c>
      <c r="D216" s="13">
        <f t="shared" si="24"/>
        <v>3.5916663246021918</v>
      </c>
      <c r="E216" s="13">
        <f t="shared" si="21"/>
        <v>1.628873616599634</v>
      </c>
      <c r="F216" s="13">
        <f t="shared" si="22"/>
        <v>3.2140781710705375E-3</v>
      </c>
      <c r="G216" s="13">
        <f t="shared" si="23"/>
        <v>8.6242699266935645E-4</v>
      </c>
      <c r="H216" s="13">
        <f t="shared" si="25"/>
        <v>6.6637861417479627E-2</v>
      </c>
      <c r="I216" s="16">
        <f t="shared" si="26"/>
        <v>239.89630110292666</v>
      </c>
      <c r="J216" s="16">
        <f t="shared" si="27"/>
        <v>2451.9743479297008</v>
      </c>
    </row>
    <row r="217" spans="1:10" x14ac:dyDescent="0.25">
      <c r="A217" s="13">
        <v>-6.8333333333372899</v>
      </c>
      <c r="B217" s="13">
        <v>3.3758726900972933</v>
      </c>
      <c r="C217" s="13">
        <f>VLOOKUP(A217,Getijverloop!A210:B1110,2)</f>
        <v>-0.25</v>
      </c>
      <c r="D217" s="13">
        <f t="shared" si="24"/>
        <v>3.6258726900972933</v>
      </c>
      <c r="E217" s="13">
        <f t="shared" si="21"/>
        <v>1.6443867075271177</v>
      </c>
      <c r="F217" s="13">
        <f t="shared" si="22"/>
        <v>3.3846125064326258E-3</v>
      </c>
      <c r="G217" s="13">
        <f t="shared" si="23"/>
        <v>9.195276815082131E-4</v>
      </c>
      <c r="H217" s="13">
        <f t="shared" si="25"/>
        <v>7.0627232324654787E-2</v>
      </c>
      <c r="I217" s="16">
        <f t="shared" si="26"/>
        <v>254.25803636875725</v>
      </c>
      <c r="J217" s="16">
        <f t="shared" si="27"/>
        <v>2706.2323842984579</v>
      </c>
    </row>
    <row r="218" spans="1:10" x14ac:dyDescent="0.25">
      <c r="A218" s="13">
        <v>-6.6666666666706904</v>
      </c>
      <c r="B218" s="13">
        <v>3.3700790555923743</v>
      </c>
      <c r="C218" s="13">
        <f>VLOOKUP(A218,Getijverloop!A211:B1111,2)</f>
        <v>-0.28999999999999998</v>
      </c>
      <c r="D218" s="13">
        <f t="shared" si="24"/>
        <v>3.6600790555923743</v>
      </c>
      <c r="E218" s="13">
        <f t="shared" si="21"/>
        <v>1.6598997984545922</v>
      </c>
      <c r="F218" s="13">
        <f t="shared" si="22"/>
        <v>3.561223562241529E-3</v>
      </c>
      <c r="G218" s="13">
        <f t="shared" si="23"/>
        <v>9.7936435120257086E-4</v>
      </c>
      <c r="H218" s="13">
        <f t="shared" si="25"/>
        <v>7.4786809670518123E-2</v>
      </c>
      <c r="I218" s="16">
        <f t="shared" si="26"/>
        <v>269.23251481386524</v>
      </c>
      <c r="J218" s="16">
        <f t="shared" si="27"/>
        <v>2975.4648991123231</v>
      </c>
    </row>
    <row r="219" spans="1:10" x14ac:dyDescent="0.25">
      <c r="A219" s="13">
        <v>-6.5000000000039897</v>
      </c>
      <c r="B219" s="13">
        <v>3.354285421087476</v>
      </c>
      <c r="C219" s="13">
        <f>VLOOKUP(A219,Getijverloop!A212:B1112,2)</f>
        <v>-0.34</v>
      </c>
      <c r="D219" s="13">
        <f t="shared" si="24"/>
        <v>3.6942854210874758</v>
      </c>
      <c r="E219" s="13">
        <f t="shared" si="21"/>
        <v>1.6754128893820759</v>
      </c>
      <c r="F219" s="13">
        <f t="shared" si="22"/>
        <v>3.6494510385789059E-3</v>
      </c>
      <c r="G219" s="13">
        <f t="shared" si="23"/>
        <v>1.0156962462198407E-3</v>
      </c>
      <c r="H219" s="13">
        <f t="shared" si="25"/>
        <v>7.7122360234582688E-2</v>
      </c>
      <c r="I219" s="16">
        <f t="shared" si="26"/>
        <v>277.64049684449765</v>
      </c>
      <c r="J219" s="16">
        <f t="shared" si="27"/>
        <v>3253.1053959568208</v>
      </c>
    </row>
    <row r="220" spans="1:10" x14ac:dyDescent="0.25">
      <c r="A220" s="13">
        <v>-6.3333333333373902</v>
      </c>
      <c r="B220" s="13">
        <v>3.348491786582557</v>
      </c>
      <c r="C220" s="13">
        <f>VLOOKUP(A220,Getijverloop!A213:B1113,2)</f>
        <v>-0.38</v>
      </c>
      <c r="D220" s="13">
        <f t="shared" si="24"/>
        <v>3.7284917865825569</v>
      </c>
      <c r="E220" s="13">
        <f t="shared" si="21"/>
        <v>1.6909259803095502</v>
      </c>
      <c r="F220" s="13">
        <f t="shared" si="22"/>
        <v>3.8346305061062935E-3</v>
      </c>
      <c r="G220" s="13">
        <f t="shared" si="23"/>
        <v>1.079831093818722E-3</v>
      </c>
      <c r="H220" s="13">
        <f t="shared" si="25"/>
        <v>8.1539548813811813E-2</v>
      </c>
      <c r="I220" s="16">
        <f t="shared" si="26"/>
        <v>293.54237572972255</v>
      </c>
      <c r="J220" s="16">
        <f t="shared" si="27"/>
        <v>3546.6477716865434</v>
      </c>
    </row>
    <row r="221" spans="1:10" x14ac:dyDescent="0.25">
      <c r="A221" s="13">
        <v>-6.1666666666706904</v>
      </c>
      <c r="B221" s="13">
        <v>3.3326981520776582</v>
      </c>
      <c r="C221" s="13">
        <f>VLOOKUP(A221,Getijverloop!A214:B1114,2)</f>
        <v>-0.43</v>
      </c>
      <c r="D221" s="13">
        <f t="shared" si="24"/>
        <v>3.7626981520776583</v>
      </c>
      <c r="E221" s="13">
        <f t="shared" si="21"/>
        <v>1.7064390712370339</v>
      </c>
      <c r="F221" s="13">
        <f t="shared" si="22"/>
        <v>3.9262297916602788E-3</v>
      </c>
      <c r="G221" s="13">
        <f t="shared" si="23"/>
        <v>1.1184365866534973E-3</v>
      </c>
      <c r="H221" s="13">
        <f t="shared" si="25"/>
        <v>8.3999761382742677E-2</v>
      </c>
      <c r="I221" s="16">
        <f t="shared" si="26"/>
        <v>302.39914097787363</v>
      </c>
      <c r="J221" s="16">
        <f t="shared" si="27"/>
        <v>3849.0469126644171</v>
      </c>
    </row>
    <row r="222" spans="1:10" x14ac:dyDescent="0.25">
      <c r="A222" s="13">
        <v>-6.0000000000039897</v>
      </c>
      <c r="B222" s="13">
        <v>3.3169045175727598</v>
      </c>
      <c r="C222" s="13">
        <f>VLOOKUP(A222,Getijverloop!A215:B1115,2)</f>
        <v>-0.48</v>
      </c>
      <c r="D222" s="13">
        <f t="shared" si="24"/>
        <v>3.7969045175727598</v>
      </c>
      <c r="E222" s="13">
        <f t="shared" si="21"/>
        <v>1.7219521621645175</v>
      </c>
      <c r="F222" s="13">
        <f t="shared" si="22"/>
        <v>4.0188013077088044E-3</v>
      </c>
      <c r="G222" s="13">
        <f t="shared" si="23"/>
        <v>1.1578315543596996E-3</v>
      </c>
      <c r="H222" s="13">
        <f t="shared" si="25"/>
        <v>8.6501275251476023E-2</v>
      </c>
      <c r="I222" s="16">
        <f t="shared" si="26"/>
        <v>311.40459090531368</v>
      </c>
      <c r="J222" s="16">
        <f t="shared" si="27"/>
        <v>4160.4515035697304</v>
      </c>
    </row>
    <row r="223" spans="1:10" x14ac:dyDescent="0.25">
      <c r="A223" s="13">
        <v>-5.8333333333373902</v>
      </c>
      <c r="B223" s="13">
        <v>3.3011108830678406</v>
      </c>
      <c r="C223" s="13">
        <f>VLOOKUP(A223,Getijverloop!A216:B1116,2)</f>
        <v>-0.53</v>
      </c>
      <c r="D223" s="13">
        <f t="shared" si="24"/>
        <v>3.8311108830678409</v>
      </c>
      <c r="E223" s="13">
        <f t="shared" si="21"/>
        <v>1.7374652530919921</v>
      </c>
      <c r="F223" s="13">
        <f t="shared" si="22"/>
        <v>4.1123401304125756E-3</v>
      </c>
      <c r="G223" s="13">
        <f t="shared" si="23"/>
        <v>1.1980179728579947E-3</v>
      </c>
      <c r="H223" s="13">
        <f t="shared" si="25"/>
        <v>8.9044120218445544E-2</v>
      </c>
      <c r="I223" s="16">
        <f t="shared" si="26"/>
        <v>320.55883278640397</v>
      </c>
      <c r="J223" s="16">
        <f t="shared" si="27"/>
        <v>4481.0103363561348</v>
      </c>
    </row>
    <row r="224" spans="1:10" x14ac:dyDescent="0.25">
      <c r="A224" s="13">
        <v>-5.6666666666706904</v>
      </c>
      <c r="B224" s="13">
        <v>3.2953172485629425</v>
      </c>
      <c r="C224" s="13">
        <f>VLOOKUP(A224,Getijverloop!A217:B1117,2)</f>
        <v>-0.56999999999999995</v>
      </c>
      <c r="D224" s="13">
        <f t="shared" si="24"/>
        <v>3.8653172485629423</v>
      </c>
      <c r="E224" s="13">
        <f t="shared" si="21"/>
        <v>1.7529783440194757</v>
      </c>
      <c r="F224" s="13">
        <f t="shared" si="22"/>
        <v>4.3109585678640008E-3</v>
      </c>
      <c r="G224" s="13">
        <f t="shared" si="23"/>
        <v>1.2696622507224853E-3</v>
      </c>
      <c r="H224" s="13">
        <f t="shared" si="25"/>
        <v>9.3896075707539425E-2</v>
      </c>
      <c r="I224" s="16">
        <f t="shared" si="26"/>
        <v>338.02587254714194</v>
      </c>
      <c r="J224" s="16">
        <f t="shared" si="27"/>
        <v>4819.0362089032769</v>
      </c>
    </row>
    <row r="225" spans="1:10" x14ac:dyDescent="0.25">
      <c r="A225" s="13">
        <v>-5.5000000000041096</v>
      </c>
      <c r="B225" s="13">
        <v>3.2895236140580195</v>
      </c>
      <c r="C225" s="13">
        <f>VLOOKUP(A225,Getijverloop!A218:B1118,2)</f>
        <v>-0.61</v>
      </c>
      <c r="D225" s="13">
        <f t="shared" si="24"/>
        <v>3.8995236140580194</v>
      </c>
      <c r="E225" s="13">
        <f t="shared" si="21"/>
        <v>1.7684914349469483</v>
      </c>
      <c r="F225" s="13">
        <f t="shared" si="22"/>
        <v>4.5159576198180434E-3</v>
      </c>
      <c r="G225" s="13">
        <f t="shared" si="23"/>
        <v>1.3443771125779386E-3</v>
      </c>
      <c r="H225" s="13">
        <f t="shared" si="25"/>
        <v>9.8934660701297986E-2</v>
      </c>
      <c r="I225" s="16">
        <f t="shared" si="26"/>
        <v>356.16477852467273</v>
      </c>
      <c r="J225" s="16">
        <f t="shared" si="27"/>
        <v>5175.2009874279493</v>
      </c>
    </row>
    <row r="226" spans="1:10" x14ac:dyDescent="0.25">
      <c r="A226" s="13">
        <v>-5.3333333333373902</v>
      </c>
      <c r="B226" s="13">
        <v>3.283729979553125</v>
      </c>
      <c r="C226" s="13">
        <f>VLOOKUP(A226,Getijverloop!A219:B1119,2)</f>
        <v>-0.65</v>
      </c>
      <c r="D226" s="13">
        <f t="shared" si="24"/>
        <v>3.9337299795531249</v>
      </c>
      <c r="E226" s="13">
        <f t="shared" si="21"/>
        <v>1.7840045258744337</v>
      </c>
      <c r="F226" s="13">
        <f t="shared" si="22"/>
        <v>4.7274252461826718E-3</v>
      </c>
      <c r="G226" s="13">
        <f t="shared" si="23"/>
        <v>1.4222365234978643E-3</v>
      </c>
      <c r="H226" s="13">
        <f t="shared" si="25"/>
        <v>0.1041637134017413</v>
      </c>
      <c r="I226" s="16">
        <f t="shared" si="26"/>
        <v>374.98936824626867</v>
      </c>
      <c r="J226" s="16">
        <f t="shared" si="27"/>
        <v>5550.1903556742182</v>
      </c>
    </row>
    <row r="227" spans="1:10" x14ac:dyDescent="0.25">
      <c r="A227" s="13">
        <v>-5.1666666666706904</v>
      </c>
      <c r="B227" s="13">
        <v>3.2979363450482264</v>
      </c>
      <c r="C227" s="13">
        <f>VLOOKUP(A227,Getijverloop!A220:B1120,2)</f>
        <v>-0.67</v>
      </c>
      <c r="D227" s="13">
        <f t="shared" si="24"/>
        <v>3.9679363450482263</v>
      </c>
      <c r="E227" s="13">
        <f t="shared" si="21"/>
        <v>1.7995176168019174</v>
      </c>
      <c r="F227" s="13">
        <f t="shared" si="22"/>
        <v>5.1867089814108362E-3</v>
      </c>
      <c r="G227" s="13">
        <f t="shared" si="23"/>
        <v>1.5766527322715999E-3</v>
      </c>
      <c r="H227" s="13">
        <f t="shared" si="25"/>
        <v>0.11493319910497235</v>
      </c>
      <c r="I227" s="16">
        <f t="shared" si="26"/>
        <v>413.75951677790044</v>
      </c>
      <c r="J227" s="16">
        <f t="shared" si="27"/>
        <v>5963.9498724521181</v>
      </c>
    </row>
    <row r="228" spans="1:10" x14ac:dyDescent="0.25">
      <c r="A228" s="13">
        <v>-5.0000000000041096</v>
      </c>
      <c r="B228" s="13">
        <v>3.3021427105433032</v>
      </c>
      <c r="C228" s="13">
        <f>VLOOKUP(A228,Getijverloop!A221:B1121,2)</f>
        <v>-0.7</v>
      </c>
      <c r="D228" s="13">
        <f t="shared" si="24"/>
        <v>4.0021427105433034</v>
      </c>
      <c r="E228" s="13">
        <f t="shared" si="21"/>
        <v>1.8150307077293899</v>
      </c>
      <c r="F228" s="13">
        <f t="shared" si="22"/>
        <v>5.5496302516054499E-3</v>
      </c>
      <c r="G228" s="13">
        <f t="shared" si="23"/>
        <v>1.7042305774115261E-3</v>
      </c>
      <c r="H228" s="13">
        <f t="shared" si="25"/>
        <v>0.12366552561251555</v>
      </c>
      <c r="I228" s="16">
        <f t="shared" si="26"/>
        <v>445.195892205056</v>
      </c>
      <c r="J228" s="16">
        <f t="shared" si="27"/>
        <v>6409.1457646571744</v>
      </c>
    </row>
    <row r="229" spans="1:10" x14ac:dyDescent="0.25">
      <c r="A229" s="13">
        <v>-4.8333333333373902</v>
      </c>
      <c r="B229" s="13">
        <v>3.3263490760384089</v>
      </c>
      <c r="C229" s="13">
        <f>VLOOKUP(A229,Getijverloop!A222:B1122,2)</f>
        <v>-0.71</v>
      </c>
      <c r="D229" s="13">
        <f t="shared" si="24"/>
        <v>4.0363490760384089</v>
      </c>
      <c r="E229" s="13">
        <f t="shared" si="21"/>
        <v>1.8305437986568756</v>
      </c>
      <c r="F229" s="13">
        <f t="shared" si="22"/>
        <v>6.216145740618597E-3</v>
      </c>
      <c r="G229" s="13">
        <f t="shared" si="23"/>
        <v>1.928105140184705E-3</v>
      </c>
      <c r="H229" s="13">
        <f t="shared" si="25"/>
        <v>0.13928566301357417</v>
      </c>
      <c r="I229" s="16">
        <f t="shared" si="26"/>
        <v>501.42838684886704</v>
      </c>
      <c r="J229" s="16">
        <f t="shared" si="27"/>
        <v>6910.5741515060417</v>
      </c>
    </row>
    <row r="230" spans="1:10" x14ac:dyDescent="0.25">
      <c r="A230" s="13">
        <v>-4.6666666666708103</v>
      </c>
      <c r="B230" s="13">
        <v>3.3505554415334862</v>
      </c>
      <c r="C230" s="13">
        <f>VLOOKUP(A230,Getijverloop!A223:B1123,2)</f>
        <v>-0.72</v>
      </c>
      <c r="D230" s="13">
        <f t="shared" si="24"/>
        <v>4.0705554415334859</v>
      </c>
      <c r="E230" s="13">
        <f t="shared" si="21"/>
        <v>1.8460568895843481</v>
      </c>
      <c r="F230" s="13">
        <f t="shared" si="22"/>
        <v>6.9501930677555307E-3</v>
      </c>
      <c r="G230" s="13">
        <f t="shared" si="23"/>
        <v>2.1771010347336806E-3</v>
      </c>
      <c r="H230" s="13">
        <f t="shared" si="25"/>
        <v>0.15658597206690253</v>
      </c>
      <c r="I230" s="16">
        <f t="shared" si="26"/>
        <v>563.70949944084907</v>
      </c>
      <c r="J230" s="16">
        <f t="shared" si="27"/>
        <v>7474.2836509468907</v>
      </c>
    </row>
    <row r="231" spans="1:10" x14ac:dyDescent="0.25">
      <c r="A231" s="13">
        <v>-4.5000000000041096</v>
      </c>
      <c r="B231" s="13">
        <v>3.374761807028587</v>
      </c>
      <c r="C231" s="13">
        <f>VLOOKUP(A231,Getijverloop!A224:B1124,2)</f>
        <v>-0.73</v>
      </c>
      <c r="D231" s="13">
        <f t="shared" si="24"/>
        <v>4.104761807028587</v>
      </c>
      <c r="E231" s="13">
        <f t="shared" si="21"/>
        <v>1.8615699805118315</v>
      </c>
      <c r="F231" s="13">
        <f t="shared" si="22"/>
        <v>7.7572938138367334E-3</v>
      </c>
      <c r="G231" s="13">
        <f t="shared" si="23"/>
        <v>2.453538878273208E-3</v>
      </c>
      <c r="H231" s="13">
        <f t="shared" si="25"/>
        <v>0.17571449326929567</v>
      </c>
      <c r="I231" s="16">
        <f t="shared" si="26"/>
        <v>632.57217576946437</v>
      </c>
      <c r="J231" s="16">
        <f t="shared" si="27"/>
        <v>8106.8558267163553</v>
      </c>
    </row>
    <row r="232" spans="1:10" x14ac:dyDescent="0.25">
      <c r="A232" s="13">
        <v>-4.3333333333375101</v>
      </c>
      <c r="B232" s="13">
        <v>3.4089681725236685</v>
      </c>
      <c r="C232" s="13">
        <f>VLOOKUP(A232,Getijverloop!A225:B1125,2)</f>
        <v>-0.73</v>
      </c>
      <c r="D232" s="13">
        <f t="shared" si="24"/>
        <v>4.1389681725236684</v>
      </c>
      <c r="E232" s="13">
        <f t="shared" si="21"/>
        <v>1.8770830714393061</v>
      </c>
      <c r="F232" s="13">
        <f t="shared" si="22"/>
        <v>8.8429168746810109E-3</v>
      </c>
      <c r="G232" s="13">
        <f t="shared" si="23"/>
        <v>2.8236430564195017E-3</v>
      </c>
      <c r="H232" s="13">
        <f t="shared" si="25"/>
        <v>0.20137489100359018</v>
      </c>
      <c r="I232" s="16">
        <f t="shared" si="26"/>
        <v>724.94960761292464</v>
      </c>
      <c r="J232" s="16">
        <f t="shared" si="27"/>
        <v>8831.8054343292806</v>
      </c>
    </row>
    <row r="233" spans="1:10" x14ac:dyDescent="0.25">
      <c r="A233" s="13">
        <v>-4.1666666666708103</v>
      </c>
      <c r="B233" s="13">
        <v>3.4531745380187697</v>
      </c>
      <c r="C233" s="13">
        <f>VLOOKUP(A233,Getijverloop!A226:B1126,2)</f>
        <v>-0.72</v>
      </c>
      <c r="D233" s="13">
        <f t="shared" si="24"/>
        <v>4.1731745380187695</v>
      </c>
      <c r="E233" s="13">
        <f t="shared" si="21"/>
        <v>1.8925961623667895</v>
      </c>
      <c r="F233" s="13">
        <f t="shared" si="22"/>
        <v>1.0290272283709209E-2</v>
      </c>
      <c r="G233" s="13">
        <f t="shared" si="23"/>
        <v>3.3166904412363445E-3</v>
      </c>
      <c r="H233" s="13">
        <f t="shared" si="25"/>
        <v>0.23557034048654588</v>
      </c>
      <c r="I233" s="16">
        <f t="shared" si="26"/>
        <v>848.05322575156515</v>
      </c>
      <c r="J233" s="16">
        <f t="shared" si="27"/>
        <v>9679.8586600808449</v>
      </c>
    </row>
    <row r="234" spans="1:10" x14ac:dyDescent="0.25">
      <c r="A234" s="13">
        <v>-4.0000000000041096</v>
      </c>
      <c r="B234" s="13">
        <v>3.4973809035138714</v>
      </c>
      <c r="C234" s="13">
        <f>VLOOKUP(A234,Getijverloop!A227:B1127,2)</f>
        <v>-0.71</v>
      </c>
      <c r="D234" s="13">
        <f t="shared" si="24"/>
        <v>4.2073809035138714</v>
      </c>
      <c r="E234" s="13">
        <f t="shared" si="21"/>
        <v>1.9081092532942734</v>
      </c>
      <c r="F234" s="13">
        <f t="shared" si="22"/>
        <v>1.1946238321089722E-2</v>
      </c>
      <c r="G234" s="13">
        <f t="shared" si="23"/>
        <v>3.8860375097863544E-3</v>
      </c>
      <c r="H234" s="13">
        <f t="shared" si="25"/>
        <v>0.27490388360235141</v>
      </c>
      <c r="I234" s="16">
        <f t="shared" si="26"/>
        <v>989.65398096846502</v>
      </c>
      <c r="J234" s="16">
        <f t="shared" si="27"/>
        <v>10669.51264104931</v>
      </c>
    </row>
    <row r="235" spans="1:10" x14ac:dyDescent="0.25">
      <c r="A235" s="13">
        <v>-3.8333333333375101</v>
      </c>
      <c r="B235" s="13">
        <v>3.5515872690089521</v>
      </c>
      <c r="C235" s="13">
        <f>VLOOKUP(A235,Getijverloop!A228:B1128,2)</f>
        <v>-0.69</v>
      </c>
      <c r="D235" s="13">
        <f t="shared" si="24"/>
        <v>4.241587269008952</v>
      </c>
      <c r="E235" s="13">
        <f t="shared" si="21"/>
        <v>1.9236223442217477</v>
      </c>
      <c r="F235" s="13">
        <f t="shared" si="22"/>
        <v>1.4148447317478382E-2</v>
      </c>
      <c r="G235" s="13">
        <f t="shared" si="23"/>
        <v>4.6442742489332866E-3</v>
      </c>
      <c r="H235" s="13">
        <f t="shared" si="25"/>
        <v>0.3272554431321153</v>
      </c>
      <c r="I235" s="16">
        <f t="shared" si="26"/>
        <v>1178.119595275615</v>
      </c>
      <c r="J235" s="16">
        <f t="shared" si="27"/>
        <v>11847.632236324926</v>
      </c>
    </row>
    <row r="236" spans="1:10" x14ac:dyDescent="0.25">
      <c r="A236" s="13">
        <v>-3.6666666666708099</v>
      </c>
      <c r="B236" s="13">
        <v>3.605793634504054</v>
      </c>
      <c r="C236" s="13">
        <f>VLOOKUP(A236,Getijverloop!A229:B1129,2)</f>
        <v>-0.67</v>
      </c>
      <c r="D236" s="13">
        <f t="shared" si="24"/>
        <v>4.2757936345040539</v>
      </c>
      <c r="E236" s="13">
        <f t="shared" si="21"/>
        <v>1.9391354351492316</v>
      </c>
      <c r="F236" s="13">
        <f t="shared" si="22"/>
        <v>1.6712937008172887E-2</v>
      </c>
      <c r="G236" s="13">
        <f t="shared" si="23"/>
        <v>5.5351855122704194E-3</v>
      </c>
      <c r="H236" s="13">
        <f t="shared" si="25"/>
        <v>0.38853679057254564</v>
      </c>
      <c r="I236" s="16">
        <f t="shared" si="26"/>
        <v>1398.7324460611644</v>
      </c>
      <c r="J236" s="16">
        <f t="shared" si="27"/>
        <v>13246.364682386091</v>
      </c>
    </row>
    <row r="237" spans="1:10" x14ac:dyDescent="0.25">
      <c r="A237" s="13">
        <v>-3.50000000000421</v>
      </c>
      <c r="B237" s="13">
        <v>3.6599999999995778</v>
      </c>
      <c r="C237" s="13">
        <f>VLOOKUP(A237,Getijverloop!A230:B1130,2)</f>
        <v>-0.65</v>
      </c>
      <c r="D237" s="13">
        <f t="shared" si="24"/>
        <v>4.3099999999995777</v>
      </c>
      <c r="E237" s="13">
        <f t="shared" si="21"/>
        <v>1.9546485260769066</v>
      </c>
      <c r="F237" s="13">
        <f t="shared" si="22"/>
        <v>1.9691999430355756E-2</v>
      </c>
      <c r="G237" s="13">
        <f t="shared" si="23"/>
        <v>6.5792761385832753E-3</v>
      </c>
      <c r="H237" s="13">
        <f t="shared" si="25"/>
        <v>0.46009103984688859</v>
      </c>
      <c r="I237" s="16">
        <f t="shared" si="26"/>
        <v>1656.3277434487989</v>
      </c>
      <c r="J237" s="16">
        <f t="shared" si="27"/>
        <v>14902.69242583489</v>
      </c>
    </row>
    <row r="238" spans="1:10" x14ac:dyDescent="0.25">
      <c r="A238" s="13">
        <v>-3.3333333333375101</v>
      </c>
      <c r="B238" s="13">
        <v>3.7066666666662478</v>
      </c>
      <c r="C238" s="13">
        <f>VLOOKUP(A238,Getijverloop!A231:B1131,2)</f>
        <v>-0.62</v>
      </c>
      <c r="D238" s="13">
        <f t="shared" si="24"/>
        <v>4.3266666666662479</v>
      </c>
      <c r="E238" s="13">
        <f t="shared" si="21"/>
        <v>1.9622071050640588</v>
      </c>
      <c r="F238" s="13">
        <f t="shared" si="22"/>
        <v>2.2275075145051705E-2</v>
      </c>
      <c r="G238" s="13">
        <f t="shared" si="23"/>
        <v>7.4738004532686622E-3</v>
      </c>
      <c r="H238" s="13">
        <f t="shared" si="25"/>
        <v>0.52170276958126349</v>
      </c>
      <c r="I238" s="16">
        <f t="shared" si="26"/>
        <v>1878.1299704925486</v>
      </c>
      <c r="J238" s="16">
        <f t="shared" si="27"/>
        <v>16780.822396327439</v>
      </c>
    </row>
    <row r="239" spans="1:10" x14ac:dyDescent="0.25">
      <c r="A239" s="13">
        <v>-3.1666666666709098</v>
      </c>
      <c r="B239" s="13">
        <v>3.7533333333329075</v>
      </c>
      <c r="C239" s="13">
        <f>VLOOKUP(A239,Getijverloop!A232:B1132,2)</f>
        <v>-0.59</v>
      </c>
      <c r="D239" s="13">
        <f t="shared" si="24"/>
        <v>4.3433333333329074</v>
      </c>
      <c r="E239" s="13">
        <f t="shared" si="21"/>
        <v>1.9697656840512059</v>
      </c>
      <c r="F239" s="13">
        <f t="shared" si="22"/>
        <v>2.5173717495051828E-2</v>
      </c>
      <c r="G239" s="13">
        <f t="shared" si="23"/>
        <v>8.4818310915905446E-3</v>
      </c>
      <c r="H239" s="13">
        <f t="shared" si="25"/>
        <v>0.59101041861414005</v>
      </c>
      <c r="I239" s="16">
        <f t="shared" si="26"/>
        <v>2127.6375070109043</v>
      </c>
      <c r="J239" s="16">
        <f t="shared" si="27"/>
        <v>18908.459903338342</v>
      </c>
    </row>
    <row r="240" spans="1:10" x14ac:dyDescent="0.25">
      <c r="A240" s="13">
        <v>-3.00000000000421</v>
      </c>
      <c r="B240" s="13">
        <v>3.7999999999995775</v>
      </c>
      <c r="C240" s="13">
        <f>VLOOKUP(A240,Getijverloop!A233:B1133,2)</f>
        <v>-0.56000000000000005</v>
      </c>
      <c r="D240" s="13">
        <f t="shared" si="24"/>
        <v>4.3599999999995775</v>
      </c>
      <c r="E240" s="13">
        <f t="shared" ref="E240:E303" si="28">$I$14*D240/(MAX($D$18:$D$498))</f>
        <v>1.9773242630383578</v>
      </c>
      <c r="F240" s="13">
        <f t="shared" si="22"/>
        <v>2.8423588528466229E-2</v>
      </c>
      <c r="G240" s="13">
        <f t="shared" si="23"/>
        <v>9.6167251534559923E-3</v>
      </c>
      <c r="H240" s="13">
        <f t="shared" si="25"/>
        <v>0.66890489142290188</v>
      </c>
      <c r="I240" s="16">
        <f t="shared" si="26"/>
        <v>2408.0576091224466</v>
      </c>
      <c r="J240" s="16">
        <f t="shared" si="27"/>
        <v>21316.517512460789</v>
      </c>
    </row>
    <row r="241" spans="1:10" x14ac:dyDescent="0.25">
      <c r="A241" s="13">
        <v>-2.8333333333375101</v>
      </c>
      <c r="B241" s="13">
        <v>3.8466666666662475</v>
      </c>
      <c r="C241" s="13">
        <f>VLOOKUP(A241,Getijverloop!A234:B1134,2)</f>
        <v>-0.53</v>
      </c>
      <c r="D241" s="13">
        <f t="shared" si="24"/>
        <v>4.3766666666662477</v>
      </c>
      <c r="E241" s="13">
        <f t="shared" si="28"/>
        <v>1.9848828420255098</v>
      </c>
      <c r="F241" s="13">
        <f t="shared" si="22"/>
        <v>3.2064046716414343E-2</v>
      </c>
      <c r="G241" s="13">
        <f t="shared" si="23"/>
        <v>1.0893285980203006E-2</v>
      </c>
      <c r="H241" s="13">
        <f t="shared" si="25"/>
        <v>0.75637190637226359</v>
      </c>
      <c r="I241" s="16">
        <f t="shared" si="26"/>
        <v>2722.9388629401487</v>
      </c>
      <c r="J241" s="16">
        <f t="shared" si="27"/>
        <v>24039.456375400936</v>
      </c>
    </row>
    <row r="242" spans="1:10" x14ac:dyDescent="0.25">
      <c r="A242" s="13">
        <v>-2.6666666666709098</v>
      </c>
      <c r="B242" s="13">
        <v>3.8933333333329072</v>
      </c>
      <c r="C242" s="13">
        <f>VLOOKUP(A242,Getijverloop!A235:B1135,2)</f>
        <v>-0.5</v>
      </c>
      <c r="D242" s="13">
        <f t="shared" si="24"/>
        <v>4.3933333333329072</v>
      </c>
      <c r="E242" s="13">
        <f t="shared" si="28"/>
        <v>1.9924414210126571</v>
      </c>
      <c r="F242" s="13">
        <f t="shared" si="22"/>
        <v>3.6138494499557271E-2</v>
      </c>
      <c r="G242" s="13">
        <f t="shared" si="23"/>
        <v>1.2327905781783343E-2</v>
      </c>
      <c r="H242" s="13">
        <f t="shared" si="25"/>
        <v>0.85450117626690647</v>
      </c>
      <c r="I242" s="16">
        <f t="shared" si="26"/>
        <v>3076.2042345608634</v>
      </c>
      <c r="J242" s="16">
        <f t="shared" si="27"/>
        <v>27115.6606099618</v>
      </c>
    </row>
    <row r="243" spans="1:10" x14ac:dyDescent="0.25">
      <c r="A243" s="13">
        <v>-2.5</v>
      </c>
      <c r="B243" s="13">
        <v>3.9599999999999982</v>
      </c>
      <c r="C243" s="13">
        <f>VLOOKUP(A243,Getijverloop!A236:B1136,2)</f>
        <v>-0.45</v>
      </c>
      <c r="D243" s="13">
        <f t="shared" si="24"/>
        <v>4.4099999999999984</v>
      </c>
      <c r="E243" s="13">
        <f t="shared" si="28"/>
        <v>2</v>
      </c>
      <c r="F243" s="13">
        <f t="shared" si="22"/>
        <v>4.2476728365261451E-2</v>
      </c>
      <c r="G243" s="13">
        <f t="shared" si="23"/>
        <v>1.454908036776765E-2</v>
      </c>
      <c r="H243" s="13">
        <f t="shared" si="25"/>
        <v>1.0067304983633205</v>
      </c>
      <c r="I243" s="16">
        <f t="shared" si="26"/>
        <v>3624.2297941079537</v>
      </c>
      <c r="J243" s="16">
        <f t="shared" si="27"/>
        <v>30739.890404069753</v>
      </c>
    </row>
    <row r="244" spans="1:10" x14ac:dyDescent="0.25">
      <c r="A244" s="13">
        <v>-2.3333333333376101</v>
      </c>
      <c r="B244" s="13">
        <v>3.9933333333337599</v>
      </c>
      <c r="C244" s="13">
        <f>VLOOKUP(A244,Getijverloop!A237:B1137,2)</f>
        <v>-0.4</v>
      </c>
      <c r="D244" s="13">
        <f t="shared" si="24"/>
        <v>4.3933333333337599</v>
      </c>
      <c r="E244" s="13">
        <f t="shared" si="28"/>
        <v>1.9924414210130437</v>
      </c>
      <c r="F244" s="13">
        <f t="shared" si="22"/>
        <v>4.4811162043221157E-2</v>
      </c>
      <c r="G244" s="13">
        <f t="shared" si="23"/>
        <v>1.5286408338010295E-2</v>
      </c>
      <c r="H244" s="13">
        <f t="shared" si="25"/>
        <v>1.0595679539526233</v>
      </c>
      <c r="I244" s="16">
        <f t="shared" si="26"/>
        <v>3814.4446342294436</v>
      </c>
      <c r="J244" s="16">
        <f t="shared" si="27"/>
        <v>34554.335038299199</v>
      </c>
    </row>
    <row r="245" spans="1:10" x14ac:dyDescent="0.25">
      <c r="A245" s="13">
        <v>-2.1666666666709098</v>
      </c>
      <c r="B245" s="13">
        <v>4.0466666666670896</v>
      </c>
      <c r="C245" s="13">
        <f>VLOOKUP(A245,Getijverloop!A238:B1138,2)</f>
        <v>-0.33</v>
      </c>
      <c r="D245" s="13">
        <f t="shared" si="24"/>
        <v>4.3766666666670897</v>
      </c>
      <c r="E245" s="13">
        <f t="shared" si="28"/>
        <v>1.9848828420258917</v>
      </c>
      <c r="F245" s="13">
        <f t="shared" si="22"/>
        <v>4.9381252774762942E-2</v>
      </c>
      <c r="G245" s="13">
        <f t="shared" si="23"/>
        <v>1.6776550798278417E-2</v>
      </c>
      <c r="H245" s="13">
        <f t="shared" si="25"/>
        <v>1.1648745596787662</v>
      </c>
      <c r="I245" s="16">
        <f t="shared" si="26"/>
        <v>4193.548414843558</v>
      </c>
      <c r="J245" s="16">
        <f t="shared" si="27"/>
        <v>38747.883453142756</v>
      </c>
    </row>
    <row r="246" spans="1:10" x14ac:dyDescent="0.25">
      <c r="A246" s="13">
        <v>-2.0000000000043099</v>
      </c>
      <c r="B246" s="13">
        <v>4.1200000000004291</v>
      </c>
      <c r="C246" s="13">
        <f>VLOOKUP(A246,Getijverloop!A239:B1139,2)</f>
        <v>-0.24</v>
      </c>
      <c r="D246" s="13">
        <f t="shared" si="24"/>
        <v>4.3600000000004293</v>
      </c>
      <c r="E246" s="13">
        <f t="shared" si="28"/>
        <v>1.9773242630387442</v>
      </c>
      <c r="F246" s="13">
        <f t="shared" si="22"/>
        <v>5.6871672158891516E-2</v>
      </c>
      <c r="G246" s="13">
        <f t="shared" si="23"/>
        <v>1.9241737883374264E-2</v>
      </c>
      <c r="H246" s="13">
        <f t="shared" si="25"/>
        <v>1.3383862369238857</v>
      </c>
      <c r="I246" s="16">
        <f t="shared" si="26"/>
        <v>4818.1904529259882</v>
      </c>
      <c r="J246" s="16">
        <f t="shared" si="27"/>
        <v>43566.073906068748</v>
      </c>
    </row>
    <row r="247" spans="1:10" x14ac:dyDescent="0.25">
      <c r="A247" s="13">
        <v>-1.8333333333376101</v>
      </c>
      <c r="B247" s="13">
        <v>4.2033333333337604</v>
      </c>
      <c r="C247" s="13">
        <f>VLOOKUP(A247,Getijverloop!A240:B1140,2)</f>
        <v>-0.14000000000000001</v>
      </c>
      <c r="D247" s="13">
        <f t="shared" si="24"/>
        <v>4.34333333333376</v>
      </c>
      <c r="E247" s="13">
        <f t="shared" si="28"/>
        <v>1.9697656840515927</v>
      </c>
      <c r="F247" s="13">
        <f t="shared" si="22"/>
        <v>6.7013039285958545E-2</v>
      </c>
      <c r="G247" s="13">
        <f t="shared" si="23"/>
        <v>2.2578837641658103E-2</v>
      </c>
      <c r="H247" s="13">
        <f t="shared" si="25"/>
        <v>1.5732838985259097</v>
      </c>
      <c r="I247" s="16">
        <f t="shared" si="26"/>
        <v>5663.8220346932749</v>
      </c>
      <c r="J247" s="16">
        <f t="shared" si="27"/>
        <v>49229.89594076202</v>
      </c>
    </row>
    <row r="248" spans="1:10" x14ac:dyDescent="0.25">
      <c r="A248" s="13">
        <v>-1.66666666667091</v>
      </c>
      <c r="B248" s="13">
        <v>4.3066666666670903</v>
      </c>
      <c r="C248" s="13">
        <f>VLOOKUP(A248,Getijverloop!A241:B1141,2)</f>
        <v>-0.02</v>
      </c>
      <c r="D248" s="13">
        <f t="shared" si="24"/>
        <v>4.3266666666670899</v>
      </c>
      <c r="E248" s="13">
        <f t="shared" si="28"/>
        <v>1.9622071050644405</v>
      </c>
      <c r="F248" s="13">
        <f t="shared" si="22"/>
        <v>8.25947405527752E-2</v>
      </c>
      <c r="G248" s="13">
        <f t="shared" si="23"/>
        <v>2.7712436674683868E-2</v>
      </c>
      <c r="H248" s="13">
        <f t="shared" si="25"/>
        <v>1.9344448725151067</v>
      </c>
      <c r="I248" s="16">
        <f t="shared" si="26"/>
        <v>6964.0015410543838</v>
      </c>
      <c r="J248" s="16">
        <f t="shared" si="27"/>
        <v>56193.897481816406</v>
      </c>
    </row>
    <row r="249" spans="1:10" x14ac:dyDescent="0.25">
      <c r="A249" s="13">
        <v>-1.5000000000043101</v>
      </c>
      <c r="B249" s="13">
        <v>4.4200000000008837</v>
      </c>
      <c r="C249" s="13">
        <f>VLOOKUP(A249,Getijverloop!A242:B1142,2)</f>
        <v>0.11</v>
      </c>
      <c r="D249" s="13">
        <f t="shared" si="24"/>
        <v>4.3100000000008833</v>
      </c>
      <c r="E249" s="13">
        <f t="shared" si="28"/>
        <v>1.9546485260774988</v>
      </c>
      <c r="F249" s="13">
        <f t="shared" si="22"/>
        <v>0.10422684665305106</v>
      </c>
      <c r="G249" s="13">
        <f t="shared" si="23"/>
        <v>3.4823137569633587E-2</v>
      </c>
      <c r="H249" s="13">
        <f t="shared" si="25"/>
        <v>2.4351939693158542</v>
      </c>
      <c r="I249" s="16">
        <f t="shared" si="26"/>
        <v>8766.6982895370747</v>
      </c>
      <c r="J249" s="16">
        <f t="shared" si="27"/>
        <v>64960.595771353481</v>
      </c>
    </row>
    <row r="250" spans="1:10" x14ac:dyDescent="0.25">
      <c r="A250" s="13">
        <v>-1.3333333333376101</v>
      </c>
      <c r="B250" s="13">
        <v>4.5257936345057823</v>
      </c>
      <c r="C250" s="13">
        <f>VLOOKUP(A250,Getijverloop!A243:B1143,2)</f>
        <v>0.25</v>
      </c>
      <c r="D250" s="13">
        <f t="shared" si="24"/>
        <v>4.2757936345057823</v>
      </c>
      <c r="E250" s="13">
        <f t="shared" si="28"/>
        <v>1.9391354351500154</v>
      </c>
      <c r="F250" s="13">
        <f t="shared" si="22"/>
        <v>0.12767523676382631</v>
      </c>
      <c r="G250" s="13">
        <f t="shared" si="23"/>
        <v>4.2284974835096453E-2</v>
      </c>
      <c r="H250" s="13">
        <f t="shared" si="25"/>
        <v>2.9681513610421213</v>
      </c>
      <c r="I250" s="16">
        <f t="shared" si="26"/>
        <v>10685.344899751637</v>
      </c>
      <c r="J250" s="16">
        <f t="shared" si="27"/>
        <v>75645.940671105112</v>
      </c>
    </row>
    <row r="251" spans="1:10" x14ac:dyDescent="0.25">
      <c r="A251" s="13">
        <v>-1.1666666666710099</v>
      </c>
      <c r="B251" s="13">
        <v>4.6315872690107005</v>
      </c>
      <c r="C251" s="13">
        <f>VLOOKUP(A251,Getijverloop!A244:B1144,2)</f>
        <v>0.39</v>
      </c>
      <c r="D251" s="13">
        <f t="shared" si="24"/>
        <v>4.2415872690107008</v>
      </c>
      <c r="E251" s="13">
        <f t="shared" si="28"/>
        <v>1.9236223442225409</v>
      </c>
      <c r="F251" s="13">
        <f t="shared" si="22"/>
        <v>0.15692682185664505</v>
      </c>
      <c r="G251" s="13">
        <f t="shared" si="23"/>
        <v>5.1511744106065273E-2</v>
      </c>
      <c r="H251" s="13">
        <f t="shared" si="25"/>
        <v>3.6297379828090612</v>
      </c>
      <c r="I251" s="16">
        <f t="shared" si="26"/>
        <v>13067.05673811262</v>
      </c>
      <c r="J251" s="16">
        <f t="shared" si="27"/>
        <v>88712.997409217729</v>
      </c>
    </row>
    <row r="252" spans="1:10" x14ac:dyDescent="0.25">
      <c r="A252" s="13">
        <v>-1.0000000000043101</v>
      </c>
      <c r="B252" s="13">
        <v>4.7473809035155998</v>
      </c>
      <c r="C252" s="13">
        <f>VLOOKUP(A252,Getijverloop!A245:B1145,2)</f>
        <v>0.54</v>
      </c>
      <c r="D252" s="13">
        <f t="shared" si="24"/>
        <v>4.2073809035155998</v>
      </c>
      <c r="E252" s="13">
        <f t="shared" si="28"/>
        <v>1.9081092532950572</v>
      </c>
      <c r="F252" s="13">
        <f t="shared" si="22"/>
        <v>0.19794367990148878</v>
      </c>
      <c r="G252" s="13">
        <f t="shared" si="23"/>
        <v>6.4389855973718477E-2</v>
      </c>
      <c r="H252" s="13">
        <f t="shared" si="25"/>
        <v>4.5550310379636265</v>
      </c>
      <c r="I252" s="16">
        <f t="shared" si="26"/>
        <v>16398.111736669056</v>
      </c>
      <c r="J252" s="16">
        <f t="shared" si="27"/>
        <v>105111.10914588679</v>
      </c>
    </row>
    <row r="253" spans="1:10" x14ac:dyDescent="0.25">
      <c r="A253" s="13">
        <v>-0.83333333333770598</v>
      </c>
      <c r="B253" s="13">
        <v>4.8431745380205173</v>
      </c>
      <c r="C253" s="13">
        <f>VLOOKUP(A253,Getijverloop!A246:B1146,2)</f>
        <v>0.67</v>
      </c>
      <c r="D253" s="13">
        <f t="shared" si="24"/>
        <v>4.1731745380205174</v>
      </c>
      <c r="E253" s="13">
        <f t="shared" si="28"/>
        <v>1.8925961623675822</v>
      </c>
      <c r="F253" s="13">
        <f t="shared" si="22"/>
        <v>0.23955973528057639</v>
      </c>
      <c r="G253" s="13">
        <f t="shared" si="23"/>
        <v>7.7213261438032033E-2</v>
      </c>
      <c r="H253" s="13">
        <f t="shared" si="25"/>
        <v>5.4841278103270454</v>
      </c>
      <c r="I253" s="16">
        <f t="shared" si="26"/>
        <v>19742.860117177363</v>
      </c>
      <c r="J253" s="16">
        <f t="shared" si="27"/>
        <v>124853.96926306415</v>
      </c>
    </row>
    <row r="254" spans="1:10" x14ac:dyDescent="0.25">
      <c r="A254" s="13">
        <v>-0.66666666667100605</v>
      </c>
      <c r="B254" s="13">
        <v>4.9189681725254166</v>
      </c>
      <c r="C254" s="13">
        <f>VLOOKUP(A254,Getijverloop!A247:B1147,2)</f>
        <v>0.78</v>
      </c>
      <c r="D254" s="13">
        <f t="shared" si="24"/>
        <v>4.1389681725254164</v>
      </c>
      <c r="E254" s="13">
        <f t="shared" si="28"/>
        <v>1.8770830714400988</v>
      </c>
      <c r="F254" s="13">
        <f t="shared" si="22"/>
        <v>0.27788717153784004</v>
      </c>
      <c r="G254" s="13">
        <f t="shared" si="23"/>
        <v>8.8732506875403655E-2</v>
      </c>
      <c r="H254" s="13">
        <f t="shared" si="25"/>
        <v>6.328171990394547</v>
      </c>
      <c r="I254" s="16">
        <f t="shared" si="26"/>
        <v>22781.419165420368</v>
      </c>
      <c r="J254" s="16">
        <f t="shared" si="27"/>
        <v>147635.38842848453</v>
      </c>
    </row>
    <row r="255" spans="1:10" x14ac:dyDescent="0.25">
      <c r="A255" s="13">
        <v>-0.500000000004306</v>
      </c>
      <c r="B255" s="13">
        <v>4.9747618070303146</v>
      </c>
      <c r="C255" s="13">
        <f>VLOOKUP(A255,Getijverloop!A248:B1148,2)</f>
        <v>0.87</v>
      </c>
      <c r="D255" s="13">
        <f t="shared" si="24"/>
        <v>4.1047618070303145</v>
      </c>
      <c r="E255" s="13">
        <f t="shared" si="28"/>
        <v>1.8615699805126149</v>
      </c>
      <c r="F255" s="13">
        <f t="shared" si="22"/>
        <v>0.30863529596983974</v>
      </c>
      <c r="G255" s="13">
        <f t="shared" si="23"/>
        <v>9.7617637805469892E-2</v>
      </c>
      <c r="H255" s="13">
        <f t="shared" si="25"/>
        <v>6.9910584719171931</v>
      </c>
      <c r="I255" s="16">
        <f t="shared" si="26"/>
        <v>25167.810498901894</v>
      </c>
      <c r="J255" s="16">
        <f t="shared" si="27"/>
        <v>172803.19892738643</v>
      </c>
    </row>
    <row r="256" spans="1:10" x14ac:dyDescent="0.25">
      <c r="A256" s="13">
        <v>-0.33333333333770598</v>
      </c>
      <c r="B256" s="13">
        <v>5.0005554415352336</v>
      </c>
      <c r="C256" s="13">
        <f>VLOOKUP(A256,Getijverloop!A249:B1149,2)</f>
        <v>0.93</v>
      </c>
      <c r="D256" s="13">
        <f t="shared" si="24"/>
        <v>4.0705554415352339</v>
      </c>
      <c r="E256" s="13">
        <f t="shared" si="28"/>
        <v>1.8460568895851408</v>
      </c>
      <c r="F256" s="13">
        <f t="shared" si="22"/>
        <v>0.32032232529601368</v>
      </c>
      <c r="G256" s="13">
        <f t="shared" si="23"/>
        <v>0.10033880484356174</v>
      </c>
      <c r="H256" s="13">
        <f t="shared" si="25"/>
        <v>7.2167754467026066</v>
      </c>
      <c r="I256" s="16">
        <f t="shared" si="26"/>
        <v>25980.391608129383</v>
      </c>
      <c r="J256" s="16">
        <f t="shared" si="27"/>
        <v>198783.5905355158</v>
      </c>
    </row>
    <row r="257" spans="1:12" x14ac:dyDescent="0.25">
      <c r="A257" s="13">
        <v>-0.16666666667100599</v>
      </c>
      <c r="B257" s="13">
        <v>4.9963490760401319</v>
      </c>
      <c r="C257" s="13">
        <f>VLOOKUP(A257,Getijverloop!A250:B1150,2)</f>
        <v>0.96</v>
      </c>
      <c r="D257" s="13">
        <f t="shared" si="24"/>
        <v>4.0363490760401319</v>
      </c>
      <c r="E257" s="13">
        <f t="shared" si="28"/>
        <v>1.8305437986576569</v>
      </c>
      <c r="F257" s="13">
        <f t="shared" si="22"/>
        <v>0.31013114110860651</v>
      </c>
      <c r="G257" s="13">
        <f t="shared" si="23"/>
        <v>9.6195532127862277E-2</v>
      </c>
      <c r="H257" s="13">
        <f t="shared" si="25"/>
        <v>6.9491326962005555</v>
      </c>
      <c r="I257" s="16">
        <f t="shared" si="26"/>
        <v>25016.877706322</v>
      </c>
      <c r="J257" s="16">
        <f t="shared" si="27"/>
        <v>223800.46824183781</v>
      </c>
      <c r="L257" s="27"/>
    </row>
    <row r="258" spans="1:12" x14ac:dyDescent="0.25">
      <c r="A258" s="13">
        <v>-4.4053649617126195E-12</v>
      </c>
      <c r="B258" s="13">
        <v>4.9721427105450511</v>
      </c>
      <c r="C258" s="13">
        <f>VLOOKUP(A258,Getijverloop!A251:B1151,2)</f>
        <v>0.97</v>
      </c>
      <c r="D258" s="13">
        <f t="shared" si="24"/>
        <v>4.0021427105450513</v>
      </c>
      <c r="E258" s="13">
        <f t="shared" si="28"/>
        <v>1.8150307077301826</v>
      </c>
      <c r="F258" s="13">
        <f t="shared" si="22"/>
        <v>0.2862867659385907</v>
      </c>
      <c r="G258" s="13">
        <f t="shared" si="23"/>
        <v>8.7915525593783614E-2</v>
      </c>
      <c r="H258" s="13">
        <f t="shared" si="25"/>
        <v>6.3794886831372519</v>
      </c>
      <c r="I258" s="16">
        <f t="shared" si="26"/>
        <v>22966.159259294105</v>
      </c>
      <c r="J258" s="16">
        <f t="shared" si="27"/>
        <v>246766.62750113191</v>
      </c>
      <c r="L258" s="28"/>
    </row>
    <row r="259" spans="1:12" x14ac:dyDescent="0.25">
      <c r="A259" s="13">
        <v>0.16666666666229399</v>
      </c>
      <c r="B259" s="13">
        <v>4.9279363450499503</v>
      </c>
      <c r="C259" s="13">
        <f>VLOOKUP(A259,Getijverloop!A252:B1152,2)</f>
        <v>0.96</v>
      </c>
      <c r="D259" s="13">
        <f t="shared" si="24"/>
        <v>3.9679363450499503</v>
      </c>
      <c r="E259" s="13">
        <f t="shared" si="28"/>
        <v>1.7995176168026992</v>
      </c>
      <c r="F259" s="13">
        <f t="shared" si="22"/>
        <v>0.25166330608543402</v>
      </c>
      <c r="G259" s="13">
        <f t="shared" si="23"/>
        <v>7.6500463121102091E-2</v>
      </c>
      <c r="H259" s="13">
        <f t="shared" si="25"/>
        <v>5.576651585698424</v>
      </c>
      <c r="I259" s="16">
        <f t="shared" si="26"/>
        <v>20075.945708514326</v>
      </c>
      <c r="J259" s="16">
        <f t="shared" si="27"/>
        <v>266842.57320964622</v>
      </c>
      <c r="L259" s="28"/>
    </row>
    <row r="260" spans="1:12" x14ac:dyDescent="0.25">
      <c r="A260" s="13">
        <v>0.33333333332889498</v>
      </c>
      <c r="B260" s="13">
        <v>4.8637299795548685</v>
      </c>
      <c r="C260" s="13">
        <f>VLOOKUP(A260,Getijverloop!A253:B1153,2)</f>
        <v>0.93</v>
      </c>
      <c r="D260" s="13">
        <f t="shared" si="24"/>
        <v>3.9337299795548684</v>
      </c>
      <c r="E260" s="13">
        <f t="shared" si="28"/>
        <v>1.7840045258752244</v>
      </c>
      <c r="F260" s="13">
        <f t="shared" si="22"/>
        <v>0.21040092930639187</v>
      </c>
      <c r="G260" s="13">
        <f t="shared" si="23"/>
        <v>6.3298702920629848E-2</v>
      </c>
      <c r="H260" s="13">
        <f t="shared" si="25"/>
        <v>4.6359574098891123</v>
      </c>
      <c r="I260" s="16">
        <f t="shared" si="26"/>
        <v>16689.446675600804</v>
      </c>
      <c r="J260" s="16">
        <f t="shared" si="27"/>
        <v>283532.01988524699</v>
      </c>
      <c r="L260" s="28"/>
    </row>
    <row r="261" spans="1:12" x14ac:dyDescent="0.25">
      <c r="A261" s="13">
        <v>0.49999999999559502</v>
      </c>
      <c r="B261" s="13">
        <v>4.7895236140597666</v>
      </c>
      <c r="C261" s="13">
        <f>VLOOKUP(A261,Getijverloop!A254:B1154,2)</f>
        <v>0.89</v>
      </c>
      <c r="D261" s="13">
        <f t="shared" si="24"/>
        <v>3.8995236140597664</v>
      </c>
      <c r="E261" s="13">
        <f t="shared" si="28"/>
        <v>1.7684914349477405</v>
      </c>
      <c r="F261" s="13">
        <f t="shared" si="22"/>
        <v>0.17117333016019559</v>
      </c>
      <c r="G261" s="13">
        <f t="shared" si="23"/>
        <v>5.0957410747470837E-2</v>
      </c>
      <c r="H261" s="13">
        <f t="shared" si="25"/>
        <v>3.7500297315007893</v>
      </c>
      <c r="I261" s="16">
        <f t="shared" si="26"/>
        <v>13500.107033402841</v>
      </c>
      <c r="J261" s="16">
        <f t="shared" si="27"/>
        <v>297032.12691864982</v>
      </c>
      <c r="L261" s="28"/>
    </row>
    <row r="262" spans="1:12" x14ac:dyDescent="0.25">
      <c r="A262" s="13">
        <v>0.66666666666229402</v>
      </c>
      <c r="B262" s="13">
        <v>4.7153172485646655</v>
      </c>
      <c r="C262" s="13">
        <f>VLOOKUP(A262,Getijverloop!A255:B1155,2)</f>
        <v>0.85</v>
      </c>
      <c r="D262" s="13">
        <f t="shared" si="24"/>
        <v>3.8653172485646654</v>
      </c>
      <c r="E262" s="13">
        <f t="shared" si="28"/>
        <v>1.7529783440202571</v>
      </c>
      <c r="F262" s="13">
        <f t="shared" si="22"/>
        <v>0.13876791745168288</v>
      </c>
      <c r="G262" s="13">
        <f t="shared" si="23"/>
        <v>4.0869886273847814E-2</v>
      </c>
      <c r="H262" s="13">
        <f t="shared" si="25"/>
        <v>3.0224746254707413</v>
      </c>
      <c r="I262" s="16">
        <f t="shared" si="26"/>
        <v>10880.908651694668</v>
      </c>
      <c r="J262" s="16">
        <f t="shared" si="27"/>
        <v>307913.03557034448</v>
      </c>
      <c r="L262" s="28"/>
    </row>
    <row r="263" spans="1:12" x14ac:dyDescent="0.25">
      <c r="A263" s="13">
        <v>0.83333333332889503</v>
      </c>
      <c r="B263" s="13">
        <v>4.6311108830695842</v>
      </c>
      <c r="C263" s="13">
        <f>VLOOKUP(A263,Getijverloop!A256:B1156,2)</f>
        <v>0.8</v>
      </c>
      <c r="D263" s="13">
        <f t="shared" si="24"/>
        <v>3.8311108830695844</v>
      </c>
      <c r="E263" s="13">
        <f t="shared" si="28"/>
        <v>1.7374652530927828</v>
      </c>
      <c r="F263" s="13">
        <f t="shared" si="22"/>
        <v>0.10935870905825787</v>
      </c>
      <c r="G263" s="13">
        <f t="shared" si="23"/>
        <v>3.1858672868888105E-2</v>
      </c>
      <c r="H263" s="13">
        <f t="shared" si="25"/>
        <v>2.3679340053381028</v>
      </c>
      <c r="I263" s="16">
        <f t="shared" si="26"/>
        <v>8524.5624192171708</v>
      </c>
      <c r="J263" s="16">
        <f t="shared" si="27"/>
        <v>316437.59798956168</v>
      </c>
      <c r="L263" s="28"/>
    </row>
    <row r="264" spans="1:12" x14ac:dyDescent="0.25">
      <c r="A264" s="13">
        <v>0.99999999999559497</v>
      </c>
      <c r="B264" s="13">
        <v>4.5469045175744824</v>
      </c>
      <c r="C264" s="13">
        <f>VLOOKUP(A264,Getijverloop!A257:B1157,2)</f>
        <v>0.75</v>
      </c>
      <c r="D264" s="13">
        <f t="shared" si="24"/>
        <v>3.7969045175744824</v>
      </c>
      <c r="E264" s="13">
        <f t="shared" si="28"/>
        <v>1.7219521621652989</v>
      </c>
      <c r="F264" s="13">
        <f t="shared" si="22"/>
        <v>8.5823529902581089E-2</v>
      </c>
      <c r="G264" s="13">
        <f t="shared" si="23"/>
        <v>2.4726077110900999E-2</v>
      </c>
      <c r="H264" s="13">
        <f t="shared" si="25"/>
        <v>1.8472783834618509</v>
      </c>
      <c r="I264" s="16">
        <f t="shared" si="26"/>
        <v>6650.2021804626629</v>
      </c>
      <c r="J264" s="16">
        <f t="shared" si="27"/>
        <v>323087.80017002433</v>
      </c>
      <c r="L264" s="28"/>
    </row>
    <row r="265" spans="1:12" x14ac:dyDescent="0.25">
      <c r="A265" s="13">
        <v>1.1666666666621901</v>
      </c>
      <c r="B265" s="13">
        <v>4.4726981520794027</v>
      </c>
      <c r="C265" s="13">
        <f>VLOOKUP(A265,Getijverloop!A258:B1158,2)</f>
        <v>0.71</v>
      </c>
      <c r="D265" s="13">
        <f t="shared" si="24"/>
        <v>3.7626981520794027</v>
      </c>
      <c r="E265" s="13">
        <f t="shared" si="28"/>
        <v>1.706439071237825</v>
      </c>
      <c r="F265" s="13">
        <f t="shared" si="22"/>
        <v>6.8771172542980347E-2</v>
      </c>
      <c r="G265" s="13">
        <f t="shared" si="23"/>
        <v>1.959034482458271E-2</v>
      </c>
      <c r="H265" s="13">
        <f t="shared" si="25"/>
        <v>1.471325518413112</v>
      </c>
      <c r="I265" s="16">
        <f t="shared" si="26"/>
        <v>5296.771866287203</v>
      </c>
      <c r="J265" s="16">
        <f t="shared" si="27"/>
        <v>328384.57203631155</v>
      </c>
      <c r="L265" s="28"/>
    </row>
    <row r="266" spans="1:12" x14ac:dyDescent="0.25">
      <c r="A266" s="13">
        <v>1.3333333333288899</v>
      </c>
      <c r="B266" s="13">
        <v>4.3884917865843018</v>
      </c>
      <c r="C266" s="13">
        <f>VLOOKUP(A266,Getijverloop!A259:B1159,2)</f>
        <v>0.66</v>
      </c>
      <c r="D266" s="13">
        <f t="shared" si="24"/>
        <v>3.7284917865843017</v>
      </c>
      <c r="E266" s="13">
        <f t="shared" si="28"/>
        <v>1.6909259803103416</v>
      </c>
      <c r="F266" s="13">
        <f t="shared" si="22"/>
        <v>5.3516576890796683E-2</v>
      </c>
      <c r="G266" s="13">
        <f t="shared" si="23"/>
        <v>1.5070256096234977E-2</v>
      </c>
      <c r="H266" s="13">
        <f t="shared" si="25"/>
        <v>1.1379760127573659</v>
      </c>
      <c r="I266" s="16">
        <f t="shared" si="26"/>
        <v>4096.7136459265175</v>
      </c>
      <c r="J266" s="16">
        <f t="shared" si="27"/>
        <v>332481.28568223806</v>
      </c>
      <c r="L266" s="28"/>
    </row>
    <row r="267" spans="1:12" x14ac:dyDescent="0.25">
      <c r="A267" s="13">
        <v>1.4999999999955</v>
      </c>
      <c r="B267" s="13">
        <v>4.3142854210892185</v>
      </c>
      <c r="C267" s="13">
        <f>VLOOKUP(A267,Getijverloop!A260:B1160,2)</f>
        <v>0.62</v>
      </c>
      <c r="D267" s="13">
        <f t="shared" si="24"/>
        <v>3.6942854210892184</v>
      </c>
      <c r="E267" s="13">
        <f t="shared" si="28"/>
        <v>1.6754128893828661</v>
      </c>
      <c r="F267" s="13">
        <f t="shared" si="22"/>
        <v>4.2532198699937677E-2</v>
      </c>
      <c r="G267" s="13">
        <f t="shared" si="23"/>
        <v>1.1837340494873746E-2</v>
      </c>
      <c r="H267" s="13">
        <f t="shared" si="25"/>
        <v>0.8988156067943267</v>
      </c>
      <c r="I267" s="16">
        <f t="shared" si="26"/>
        <v>3235.7361844595762</v>
      </c>
      <c r="J267" s="16">
        <f t="shared" si="27"/>
        <v>335717.02186669764</v>
      </c>
      <c r="L267" s="28"/>
    </row>
    <row r="268" spans="1:12" x14ac:dyDescent="0.25">
      <c r="A268" s="13">
        <v>1.6666666666621901</v>
      </c>
      <c r="B268" s="13">
        <v>4.2300790555941195</v>
      </c>
      <c r="C268" s="13">
        <f>VLOOKUP(A268,Getijverloop!A261:B1161,2)</f>
        <v>0.56999999999999995</v>
      </c>
      <c r="D268" s="13">
        <f t="shared" si="24"/>
        <v>3.6600790555941196</v>
      </c>
      <c r="E268" s="13">
        <f t="shared" si="28"/>
        <v>1.6598997984553836</v>
      </c>
      <c r="F268" s="13">
        <f t="shared" si="22"/>
        <v>3.2803920150045109E-2</v>
      </c>
      <c r="G268" s="13">
        <f t="shared" si="23"/>
        <v>9.0213347781086996E-3</v>
      </c>
      <c r="H268" s="13">
        <f t="shared" si="25"/>
        <v>0.68889259262479907</v>
      </c>
      <c r="I268" s="16">
        <f t="shared" si="26"/>
        <v>2480.0133334492766</v>
      </c>
      <c r="J268" s="16">
        <f t="shared" si="27"/>
        <v>338197.0352001469</v>
      </c>
      <c r="L268" s="28"/>
    </row>
    <row r="269" spans="1:12" x14ac:dyDescent="0.25">
      <c r="A269" s="13">
        <v>1.8333333333288899</v>
      </c>
      <c r="B269" s="13">
        <v>4.1558726900990175</v>
      </c>
      <c r="C269" s="13">
        <f>VLOOKUP(A269,Getijverloop!A262:B1162,2)</f>
        <v>0.53</v>
      </c>
      <c r="D269" s="13">
        <f t="shared" si="24"/>
        <v>3.6258726900990172</v>
      </c>
      <c r="E269" s="13">
        <f t="shared" si="28"/>
        <v>1.6443867075278995</v>
      </c>
      <c r="F269" s="13">
        <f t="shared" si="22"/>
        <v>2.5845314680578071E-2</v>
      </c>
      <c r="G269" s="13">
        <f t="shared" si="23"/>
        <v>7.0216257373419766E-3</v>
      </c>
      <c r="H269" s="13">
        <f t="shared" si="25"/>
        <v>0.53931817629945977</v>
      </c>
      <c r="I269" s="16">
        <f t="shared" si="26"/>
        <v>1941.5454346780552</v>
      </c>
      <c r="J269" s="16">
        <f t="shared" si="27"/>
        <v>340138.58063482493</v>
      </c>
      <c r="L269" s="28"/>
    </row>
    <row r="270" spans="1:12" x14ac:dyDescent="0.25">
      <c r="A270" s="13">
        <v>1.9999999999955</v>
      </c>
      <c r="B270" s="13">
        <v>4.0716663246039344</v>
      </c>
      <c r="C270" s="13">
        <f>VLOOKUP(A270,Getijverloop!A263:B1163,2)</f>
        <v>0.48</v>
      </c>
      <c r="D270" s="13">
        <f t="shared" si="24"/>
        <v>3.5916663246039344</v>
      </c>
      <c r="E270" s="13">
        <f t="shared" si="28"/>
        <v>1.6288736166004243</v>
      </c>
      <c r="F270" s="13">
        <f t="shared" si="22"/>
        <v>1.9746834463522517E-2</v>
      </c>
      <c r="G270" s="13">
        <f t="shared" si="23"/>
        <v>5.2986275238768804E-3</v>
      </c>
      <c r="H270" s="13">
        <f t="shared" si="25"/>
        <v>0.40941344559030035</v>
      </c>
      <c r="I270" s="16">
        <f t="shared" si="26"/>
        <v>1473.8884041250813</v>
      </c>
      <c r="J270" s="16">
        <f t="shared" si="27"/>
        <v>341612.46903894999</v>
      </c>
      <c r="L270" s="28"/>
    </row>
    <row r="271" spans="1:12" x14ac:dyDescent="0.25">
      <c r="A271" s="13">
        <v>2.1666666666621999</v>
      </c>
      <c r="B271" s="13">
        <v>3.9874599591088331</v>
      </c>
      <c r="C271" s="13">
        <f>VLOOKUP(A271,Getijverloop!A264:B1164,2)</f>
        <v>0.43</v>
      </c>
      <c r="D271" s="13">
        <f t="shared" si="24"/>
        <v>3.5574599591088329</v>
      </c>
      <c r="E271" s="13">
        <f t="shared" si="28"/>
        <v>1.6133605256729406</v>
      </c>
      <c r="F271" s="13">
        <f t="shared" si="22"/>
        <v>1.5011532350083897E-2</v>
      </c>
      <c r="G271" s="13">
        <f t="shared" si="23"/>
        <v>3.9773822554522902E-3</v>
      </c>
      <c r="H271" s="13">
        <f t="shared" si="25"/>
        <v>0.30921061371893055</v>
      </c>
      <c r="I271" s="16">
        <f t="shared" si="26"/>
        <v>1113.15820938815</v>
      </c>
      <c r="J271" s="16">
        <f t="shared" si="27"/>
        <v>342725.62724833813</v>
      </c>
      <c r="L271" s="28"/>
    </row>
    <row r="272" spans="1:12" x14ac:dyDescent="0.25">
      <c r="A272" s="13">
        <v>2.3333333333288002</v>
      </c>
      <c r="B272" s="13">
        <v>3.9032535936137518</v>
      </c>
      <c r="C272" s="13">
        <f>VLOOKUP(A272,Getijverloop!A265:B1165,2)</f>
        <v>0.38</v>
      </c>
      <c r="D272" s="13">
        <f t="shared" si="24"/>
        <v>3.5232535936137519</v>
      </c>
      <c r="E272" s="13">
        <f t="shared" si="28"/>
        <v>1.5978474347454663</v>
      </c>
      <c r="F272" s="13">
        <f t="shared" si="22"/>
        <v>1.1352755762507234E-2</v>
      </c>
      <c r="G272" s="13">
        <f t="shared" si="23"/>
        <v>2.969431614336754E-3</v>
      </c>
      <c r="H272" s="13">
        <f t="shared" si="25"/>
        <v>0.23230482219854248</v>
      </c>
      <c r="I272" s="16">
        <f t="shared" si="26"/>
        <v>836.29735991475297</v>
      </c>
      <c r="J272" s="16">
        <f t="shared" si="27"/>
        <v>343561.92460825288</v>
      </c>
      <c r="L272" s="28"/>
    </row>
    <row r="273" spans="1:12" x14ac:dyDescent="0.25">
      <c r="A273" s="13">
        <v>2.4999999999955</v>
      </c>
      <c r="B273" s="13">
        <v>3.8090472281186503</v>
      </c>
      <c r="C273" s="13">
        <f>VLOOKUP(A273,Getijverloop!A266:B1166,2)</f>
        <v>0.32</v>
      </c>
      <c r="D273" s="13">
        <f t="shared" si="24"/>
        <v>3.4890472281186504</v>
      </c>
      <c r="E273" s="13">
        <f t="shared" si="28"/>
        <v>1.5823343438179827</v>
      </c>
      <c r="F273" s="13">
        <f t="shared" si="22"/>
        <v>8.3118541057272625E-3</v>
      </c>
      <c r="G273" s="13">
        <f t="shared" si="23"/>
        <v>2.1456548536760221E-3</v>
      </c>
      <c r="H273" s="13">
        <f t="shared" si="25"/>
        <v>0.16894473520431352</v>
      </c>
      <c r="I273" s="16">
        <f t="shared" si="26"/>
        <v>608.20104673552873</v>
      </c>
      <c r="J273" s="16">
        <f t="shared" si="27"/>
        <v>344170.1256549884</v>
      </c>
      <c r="L273" s="28"/>
    </row>
    <row r="274" spans="1:12" x14ac:dyDescent="0.25">
      <c r="A274" s="13">
        <v>2.6666666666620999</v>
      </c>
      <c r="B274" s="13">
        <v>3.7248408626235694</v>
      </c>
      <c r="C274" s="13">
        <f>VLOOKUP(A274,Getijverloop!A267:B1167,2)</f>
        <v>0.27</v>
      </c>
      <c r="D274" s="13">
        <f t="shared" si="24"/>
        <v>3.4548408626235694</v>
      </c>
      <c r="E274" s="13">
        <f t="shared" si="28"/>
        <v>1.5668212528905083</v>
      </c>
      <c r="F274" s="13">
        <f t="shared" ref="F274:F337" si="29">IF(B274&gt;$I$2,0.13*($I$9*E274^3)^0.5+0.6*($I$9*(B274-$I$2)^3)^0.5,IF(E274=0,0,0.13*($I$9*E274^3)^0.5*EXP((-3*($I$2-B274))/(E274*$I$12))))</f>
        <v>6.2166401847771587E-3</v>
      </c>
      <c r="G274" s="13">
        <f t="shared" ref="G274:G337" si="30">IF(B274&gt;$I$4,0.13*($I$9*E274^3)^0.5+0.6*($I$9*(B274-$I$4)^3)^0.5,IF(E274=0,0,0.13*($I$9*E274^3)^0.5*EXP((-3*($I$4-B274))/(E274*$I$12))))</f>
        <v>1.5834141830307802E-3</v>
      </c>
      <c r="H274" s="13">
        <f t="shared" si="25"/>
        <v>0.12550296916900278</v>
      </c>
      <c r="I274" s="16">
        <f t="shared" si="26"/>
        <v>451.81068900841001</v>
      </c>
      <c r="J274" s="16">
        <f t="shared" si="27"/>
        <v>344621.93634399679</v>
      </c>
      <c r="L274" s="28"/>
    </row>
    <row r="275" spans="1:12" x14ac:dyDescent="0.25">
      <c r="A275" s="13">
        <v>2.8333333333288002</v>
      </c>
      <c r="B275" s="13">
        <v>3.6406344971284681</v>
      </c>
      <c r="C275" s="13">
        <f>VLOOKUP(A275,Getijverloop!A268:B1168,2)</f>
        <v>0.22</v>
      </c>
      <c r="D275" s="13">
        <f t="shared" ref="D275:D338" si="31">B275-C275</f>
        <v>3.4206344971284679</v>
      </c>
      <c r="E275" s="13">
        <f t="shared" si="28"/>
        <v>1.5513081619630245</v>
      </c>
      <c r="F275" s="13">
        <f t="shared" si="29"/>
        <v>4.623333333431681E-3</v>
      </c>
      <c r="G275" s="13">
        <f t="shared" si="30"/>
        <v>1.1615940802348218E-3</v>
      </c>
      <c r="H275" s="13">
        <f t="shared" ref="H275:H338" si="32">F275*$I$3+G275*$I$5</f>
        <v>9.2697096543709681E-2</v>
      </c>
      <c r="I275" s="16">
        <f t="shared" ref="I275:I338" si="33">H275*3600</f>
        <v>333.70954755735482</v>
      </c>
      <c r="J275" s="16">
        <f t="shared" si="27"/>
        <v>344955.64589155413</v>
      </c>
      <c r="L275" s="28"/>
    </row>
    <row r="276" spans="1:12" x14ac:dyDescent="0.25">
      <c r="A276" s="13">
        <v>2.9999999999955</v>
      </c>
      <c r="B276" s="13">
        <v>3.5564281316333664</v>
      </c>
      <c r="C276" s="13">
        <f>VLOOKUP(A276,Getijverloop!A269:B1169,2)</f>
        <v>0.17</v>
      </c>
      <c r="D276" s="13">
        <f t="shared" si="31"/>
        <v>3.3864281316333664</v>
      </c>
      <c r="E276" s="13">
        <f t="shared" si="28"/>
        <v>1.5357950710355408</v>
      </c>
      <c r="F276" s="13">
        <f t="shared" si="29"/>
        <v>3.4183969531026296E-3</v>
      </c>
      <c r="G276" s="13">
        <f t="shared" si="30"/>
        <v>8.4695837839755643E-4</v>
      </c>
      <c r="H276" s="13">
        <f t="shared" si="32"/>
        <v>6.8062304666928558E-2</v>
      </c>
      <c r="I276" s="16">
        <f t="shared" si="33"/>
        <v>245.02429680094281</v>
      </c>
      <c r="J276" s="16">
        <f t="shared" ref="J276:J339" si="34">J275+I276</f>
        <v>345200.67018835508</v>
      </c>
      <c r="L276" s="28"/>
    </row>
    <row r="277" spans="1:12" x14ac:dyDescent="0.25">
      <c r="A277" s="13">
        <v>3.1666666666620999</v>
      </c>
      <c r="B277" s="13">
        <v>3.4822217661382853</v>
      </c>
      <c r="C277" s="13">
        <f>VLOOKUP(A277,Getijverloop!A270:B1170,2)</f>
        <v>0.13</v>
      </c>
      <c r="D277" s="13">
        <f t="shared" si="31"/>
        <v>3.3522217661382854</v>
      </c>
      <c r="E277" s="13">
        <f t="shared" si="28"/>
        <v>1.5202819801080665</v>
      </c>
      <c r="F277" s="13">
        <f t="shared" si="29"/>
        <v>2.5841851106188814E-3</v>
      </c>
      <c r="G277" s="13">
        <f t="shared" si="30"/>
        <v>6.3121879568027017E-4</v>
      </c>
      <c r="H277" s="13">
        <f t="shared" si="32"/>
        <v>5.109060293339962E-2</v>
      </c>
      <c r="I277" s="16">
        <f t="shared" si="33"/>
        <v>183.92617056023863</v>
      </c>
      <c r="J277" s="16">
        <f t="shared" si="34"/>
        <v>345384.59635891533</v>
      </c>
      <c r="L277" s="28"/>
    </row>
    <row r="278" spans="1:12" x14ac:dyDescent="0.25">
      <c r="A278" s="13">
        <v>3.3333333333288002</v>
      </c>
      <c r="B278" s="13">
        <v>3.418015400643184</v>
      </c>
      <c r="C278" s="13">
        <f>VLOOKUP(A278,Getijverloop!A271:B1171,2)</f>
        <v>0.1</v>
      </c>
      <c r="D278" s="13">
        <f t="shared" si="31"/>
        <v>3.3180154006431839</v>
      </c>
      <c r="E278" s="13">
        <f t="shared" si="28"/>
        <v>1.5047688891805828</v>
      </c>
      <c r="F278" s="13">
        <f t="shared" si="29"/>
        <v>1.9987442809457239E-3</v>
      </c>
      <c r="G278" s="13">
        <f t="shared" si="30"/>
        <v>4.811746874187671E-4</v>
      </c>
      <c r="H278" s="13">
        <f t="shared" si="32"/>
        <v>3.9234430306207921E-2</v>
      </c>
      <c r="I278" s="16">
        <f t="shared" si="33"/>
        <v>141.24394910234852</v>
      </c>
      <c r="J278" s="16">
        <f t="shared" si="34"/>
        <v>345525.84030801768</v>
      </c>
      <c r="L278" s="28"/>
    </row>
    <row r="279" spans="1:12" x14ac:dyDescent="0.25">
      <c r="A279" s="13">
        <v>3.4999999999954001</v>
      </c>
      <c r="B279" s="13">
        <v>3.3438090351481029</v>
      </c>
      <c r="C279" s="13">
        <f>VLOOKUP(A279,Getijverloop!A272:B1172,2)</f>
        <v>0.06</v>
      </c>
      <c r="D279" s="13">
        <f t="shared" si="31"/>
        <v>3.2838090351481029</v>
      </c>
      <c r="E279" s="13">
        <f t="shared" si="28"/>
        <v>1.4892557982531085</v>
      </c>
      <c r="F279" s="13">
        <f t="shared" si="29"/>
        <v>1.4943026676037098E-3</v>
      </c>
      <c r="G279" s="13">
        <f t="shared" si="30"/>
        <v>3.5443930190473869E-4</v>
      </c>
      <c r="H279" s="13">
        <f t="shared" si="32"/>
        <v>2.9120598752226647E-2</v>
      </c>
      <c r="I279" s="16">
        <f t="shared" si="33"/>
        <v>104.83415550801593</v>
      </c>
      <c r="J279" s="16">
        <f t="shared" si="34"/>
        <v>345630.67446352571</v>
      </c>
      <c r="L279" s="28"/>
    </row>
    <row r="280" spans="1:12" x14ac:dyDescent="0.25">
      <c r="A280" s="13">
        <v>3.6666666666620999</v>
      </c>
      <c r="B280" s="13">
        <v>3.2796026696530012</v>
      </c>
      <c r="C280" s="13">
        <f>VLOOKUP(A280,Getijverloop!A273:B1173,2)</f>
        <v>0.03</v>
      </c>
      <c r="D280" s="13">
        <f t="shared" si="31"/>
        <v>3.2496026696530014</v>
      </c>
      <c r="E280" s="13">
        <f t="shared" si="28"/>
        <v>1.4737427073256248</v>
      </c>
      <c r="F280" s="13">
        <f t="shared" si="29"/>
        <v>1.1433033871118101E-3</v>
      </c>
      <c r="G280" s="13">
        <f t="shared" si="30"/>
        <v>2.671080191963523E-4</v>
      </c>
      <c r="H280" s="13">
        <f t="shared" si="32"/>
        <v>2.2117354638972193E-2</v>
      </c>
      <c r="I280" s="16">
        <f t="shared" si="33"/>
        <v>79.622476700299899</v>
      </c>
      <c r="J280" s="16">
        <f t="shared" si="34"/>
        <v>345710.29694022599</v>
      </c>
      <c r="L280" s="28"/>
    </row>
    <row r="281" spans="1:12" x14ac:dyDescent="0.25">
      <c r="A281" s="13">
        <v>3.8333333333286999</v>
      </c>
      <c r="B281" s="13">
        <v>3.2153963041579203</v>
      </c>
      <c r="C281" s="13">
        <f>VLOOKUP(A281,Getijverloop!A274:B1174,2)</f>
        <v>0</v>
      </c>
      <c r="D281" s="13">
        <f t="shared" si="31"/>
        <v>3.2153963041579203</v>
      </c>
      <c r="E281" s="13">
        <f t="shared" si="28"/>
        <v>1.4582296163981503</v>
      </c>
      <c r="F281" s="13">
        <f t="shared" si="29"/>
        <v>8.6992813655901622E-4</v>
      </c>
      <c r="G281" s="13">
        <f t="shared" si="30"/>
        <v>2.0012023099826316E-4</v>
      </c>
      <c r="H281" s="13">
        <f t="shared" si="32"/>
        <v>1.6704090605520687E-2</v>
      </c>
      <c r="I281" s="16">
        <f t="shared" si="33"/>
        <v>60.13472617987447</v>
      </c>
      <c r="J281" s="16">
        <f t="shared" si="34"/>
        <v>345770.43166640587</v>
      </c>
      <c r="L281" s="28"/>
    </row>
    <row r="282" spans="1:12" x14ac:dyDescent="0.25">
      <c r="A282" s="13">
        <v>3.9999999999954001</v>
      </c>
      <c r="B282" s="13">
        <v>3.1611899386628188</v>
      </c>
      <c r="C282" s="13">
        <f>VLOOKUP(A282,Getijverloop!A275:B1175,2)</f>
        <v>-0.02</v>
      </c>
      <c r="D282" s="13">
        <f t="shared" si="31"/>
        <v>3.1811899386628189</v>
      </c>
      <c r="E282" s="13">
        <f t="shared" si="28"/>
        <v>1.4427165254706666</v>
      </c>
      <c r="F282" s="13">
        <f t="shared" si="29"/>
        <v>6.7799838546190195E-4</v>
      </c>
      <c r="G282" s="13">
        <f t="shared" si="30"/>
        <v>1.5352319124616943E-4</v>
      </c>
      <c r="H282" s="13">
        <f t="shared" si="32"/>
        <v>1.2920911504465796E-2</v>
      </c>
      <c r="I282" s="16">
        <f t="shared" si="33"/>
        <v>46.515281416076867</v>
      </c>
      <c r="J282" s="16">
        <f t="shared" si="34"/>
        <v>345816.94694782194</v>
      </c>
      <c r="L282" s="28"/>
    </row>
    <row r="283" spans="1:12" x14ac:dyDescent="0.25">
      <c r="A283" s="13">
        <v>4.1666666666620999</v>
      </c>
      <c r="B283" s="13">
        <v>3.1069835731677173</v>
      </c>
      <c r="C283" s="13">
        <f>VLOOKUP(A283,Getijverloop!A276:B1176,2)</f>
        <v>-0.04</v>
      </c>
      <c r="D283" s="13">
        <f t="shared" si="31"/>
        <v>3.1469835731677174</v>
      </c>
      <c r="E283" s="13">
        <f t="shared" si="28"/>
        <v>1.427203434543183</v>
      </c>
      <c r="F283" s="13">
        <f t="shared" si="29"/>
        <v>5.2565005818885045E-4</v>
      </c>
      <c r="G283" s="13">
        <f t="shared" si="30"/>
        <v>1.1711986905698198E-4</v>
      </c>
      <c r="H283" s="13">
        <f t="shared" si="32"/>
        <v>9.9412953441677838E-3</v>
      </c>
      <c r="I283" s="16">
        <f t="shared" si="33"/>
        <v>35.788663239004023</v>
      </c>
      <c r="J283" s="16">
        <f t="shared" si="34"/>
        <v>345852.73561106093</v>
      </c>
      <c r="L283" s="28"/>
    </row>
    <row r="284" spans="1:12" x14ac:dyDescent="0.25">
      <c r="A284" s="13">
        <v>4.3333333333287003</v>
      </c>
      <c r="B284" s="13">
        <v>3.0527772076726363</v>
      </c>
      <c r="C284" s="13">
        <f>VLOOKUP(A284,Getijverloop!A277:B1177,2)</f>
        <v>-0.06</v>
      </c>
      <c r="D284" s="13">
        <f t="shared" si="31"/>
        <v>3.1127772076726363</v>
      </c>
      <c r="E284" s="13">
        <f t="shared" si="28"/>
        <v>1.4116903436157087</v>
      </c>
      <c r="F284" s="13">
        <f t="shared" si="29"/>
        <v>4.0533425945067078E-4</v>
      </c>
      <c r="G284" s="13">
        <f t="shared" si="30"/>
        <v>8.8834488722769133E-5</v>
      </c>
      <c r="H284" s="13">
        <f t="shared" si="32"/>
        <v>7.606722143417473E-3</v>
      </c>
      <c r="I284" s="16">
        <f t="shared" si="33"/>
        <v>27.384199716302902</v>
      </c>
      <c r="J284" s="16">
        <f t="shared" si="34"/>
        <v>345880.11981077725</v>
      </c>
      <c r="L284" s="28"/>
    </row>
    <row r="285" spans="1:12" x14ac:dyDescent="0.25">
      <c r="A285" s="13">
        <v>4.4999999999954001</v>
      </c>
      <c r="B285" s="13">
        <v>2.9985708421775348</v>
      </c>
      <c r="C285" s="13">
        <f>VLOOKUP(A285,Getijverloop!A278:B1178,2)</f>
        <v>-0.08</v>
      </c>
      <c r="D285" s="13">
        <f t="shared" si="31"/>
        <v>3.0785708421775348</v>
      </c>
      <c r="E285" s="13">
        <f t="shared" si="28"/>
        <v>1.396177252688225</v>
      </c>
      <c r="F285" s="13">
        <f t="shared" si="29"/>
        <v>3.1081425530486798E-4</v>
      </c>
      <c r="G285" s="13">
        <f t="shared" si="30"/>
        <v>6.6979888813227116E-5</v>
      </c>
      <c r="H285" s="13">
        <f t="shared" si="32"/>
        <v>5.7873381055777648E-3</v>
      </c>
      <c r="I285" s="16">
        <f t="shared" si="33"/>
        <v>20.834417180079953</v>
      </c>
      <c r="J285" s="16">
        <f t="shared" si="34"/>
        <v>345900.95422795735</v>
      </c>
      <c r="L285" s="28"/>
    </row>
    <row r="286" spans="1:12" x14ac:dyDescent="0.25">
      <c r="A286" s="13">
        <v>4.6666666666619996</v>
      </c>
      <c r="B286" s="13">
        <v>2.9443644766824537</v>
      </c>
      <c r="C286" s="13">
        <f>VLOOKUP(A286,Getijverloop!A279:B1179,2)</f>
        <v>-0.1</v>
      </c>
      <c r="D286" s="13">
        <f t="shared" si="31"/>
        <v>3.0443644766824538</v>
      </c>
      <c r="E286" s="13">
        <f t="shared" si="28"/>
        <v>1.3806641617607505</v>
      </c>
      <c r="F286" s="13">
        <f t="shared" si="29"/>
        <v>2.3696193361489841E-4</v>
      </c>
      <c r="G286" s="13">
        <f t="shared" si="30"/>
        <v>5.0191788819998532E-5</v>
      </c>
      <c r="H286" s="13">
        <f t="shared" si="32"/>
        <v>4.3772908889489256E-3</v>
      </c>
      <c r="I286" s="16">
        <f t="shared" si="33"/>
        <v>15.758247200216132</v>
      </c>
      <c r="J286" s="16">
        <f t="shared" si="34"/>
        <v>345916.71247515758</v>
      </c>
      <c r="L286" s="28"/>
    </row>
    <row r="287" spans="1:12" x14ac:dyDescent="0.25">
      <c r="A287" s="13">
        <v>4.8333333333287003</v>
      </c>
      <c r="B287" s="13">
        <v>2.8901581111873522</v>
      </c>
      <c r="C287" s="13">
        <f>VLOOKUP(A287,Getijverloop!A280:B1180,2)</f>
        <v>-0.12</v>
      </c>
      <c r="D287" s="13">
        <f t="shared" si="31"/>
        <v>3.0101581111873523</v>
      </c>
      <c r="E287" s="13">
        <f t="shared" si="28"/>
        <v>1.3651510708332668</v>
      </c>
      <c r="F287" s="13">
        <f t="shared" si="29"/>
        <v>1.7958151756500735E-4</v>
      </c>
      <c r="G287" s="13">
        <f t="shared" si="30"/>
        <v>3.7372840592002086E-5</v>
      </c>
      <c r="H287" s="13">
        <f t="shared" si="32"/>
        <v>3.2907287993301569E-3</v>
      </c>
      <c r="I287" s="16">
        <f t="shared" si="33"/>
        <v>11.846623677588564</v>
      </c>
      <c r="J287" s="16">
        <f t="shared" si="34"/>
        <v>345928.55909883516</v>
      </c>
      <c r="L287" s="28"/>
    </row>
    <row r="288" spans="1:12" x14ac:dyDescent="0.25">
      <c r="A288" s="13">
        <v>4.9999999999952998</v>
      </c>
      <c r="B288" s="13">
        <v>2.8359517456922712</v>
      </c>
      <c r="C288" s="13">
        <f>VLOOKUP(A288,Getijverloop!A281:B1181,2)</f>
        <v>-0.14000000000000001</v>
      </c>
      <c r="D288" s="13">
        <f t="shared" si="31"/>
        <v>2.9759517456922713</v>
      </c>
      <c r="E288" s="13">
        <f t="shared" si="28"/>
        <v>1.3496379799057925</v>
      </c>
      <c r="F288" s="13">
        <f t="shared" si="29"/>
        <v>1.352575675528018E-4</v>
      </c>
      <c r="G288" s="13">
        <f t="shared" si="30"/>
        <v>2.7645238622104915E-5</v>
      </c>
      <c r="H288" s="13">
        <f t="shared" si="32"/>
        <v>2.4583852204122145E-3</v>
      </c>
      <c r="I288" s="16">
        <f t="shared" si="33"/>
        <v>8.8501867934839726</v>
      </c>
      <c r="J288" s="16">
        <f t="shared" si="34"/>
        <v>345937.40928562864</v>
      </c>
      <c r="L288" s="28"/>
    </row>
    <row r="289" spans="1:12" x14ac:dyDescent="0.25">
      <c r="A289" s="13">
        <v>5.1666666666619996</v>
      </c>
      <c r="B289" s="13">
        <v>2.7717453801971699</v>
      </c>
      <c r="C289" s="13">
        <f>VLOOKUP(A289,Getijverloop!A282:B1182,2)</f>
        <v>-0.17</v>
      </c>
      <c r="D289" s="13">
        <f t="shared" si="31"/>
        <v>2.9417453801971698</v>
      </c>
      <c r="E289" s="13">
        <f t="shared" si="28"/>
        <v>1.3341248889783088</v>
      </c>
      <c r="F289" s="13">
        <f t="shared" si="29"/>
        <v>9.8024492174120288E-5</v>
      </c>
      <c r="G289" s="13">
        <f t="shared" si="30"/>
        <v>1.9668690399477299E-5</v>
      </c>
      <c r="H289" s="13">
        <f t="shared" si="32"/>
        <v>1.7669925377202947E-3</v>
      </c>
      <c r="I289" s="16">
        <f t="shared" si="33"/>
        <v>6.3611731357930612</v>
      </c>
      <c r="J289" s="16">
        <f t="shared" si="34"/>
        <v>345943.77045876445</v>
      </c>
      <c r="L289" s="28"/>
    </row>
    <row r="290" spans="1:12" x14ac:dyDescent="0.25">
      <c r="A290" s="13">
        <v>5.3333333333287003</v>
      </c>
      <c r="B290" s="13">
        <v>2.7075390147020681</v>
      </c>
      <c r="C290" s="13">
        <f>VLOOKUP(A290,Getijverloop!A283:B1183,2)</f>
        <v>-0.2</v>
      </c>
      <c r="D290" s="13">
        <f t="shared" si="31"/>
        <v>2.9075390147020683</v>
      </c>
      <c r="E290" s="13">
        <f t="shared" si="28"/>
        <v>1.3186117980508252</v>
      </c>
      <c r="F290" s="13">
        <f t="shared" si="29"/>
        <v>7.0519089966056123E-5</v>
      </c>
      <c r="G290" s="13">
        <f t="shared" si="30"/>
        <v>1.3884842515213788E-5</v>
      </c>
      <c r="H290" s="13">
        <f t="shared" si="32"/>
        <v>1.2605846002691128E-3</v>
      </c>
      <c r="I290" s="16">
        <f t="shared" si="33"/>
        <v>4.5381045609688062</v>
      </c>
      <c r="J290" s="16">
        <f t="shared" si="34"/>
        <v>345948.30856332544</v>
      </c>
      <c r="L290" s="28"/>
    </row>
    <row r="291" spans="1:12" x14ac:dyDescent="0.25">
      <c r="A291" s="13">
        <v>5.4999999999952998</v>
      </c>
      <c r="B291" s="13">
        <v>2.6433326492069873</v>
      </c>
      <c r="C291" s="13">
        <f>VLOOKUP(A291,Getijverloop!A284:B1184,2)</f>
        <v>-0.23</v>
      </c>
      <c r="D291" s="13">
        <f t="shared" si="31"/>
        <v>2.8733326492069873</v>
      </c>
      <c r="E291" s="13">
        <f t="shared" si="28"/>
        <v>1.3030987071233506</v>
      </c>
      <c r="F291" s="13">
        <f t="shared" si="29"/>
        <v>5.0345958003186749E-5</v>
      </c>
      <c r="G291" s="13">
        <f t="shared" si="30"/>
        <v>9.7229239573838449E-6</v>
      </c>
      <c r="H291" s="13">
        <f t="shared" si="32"/>
        <v>8.923765383272213E-4</v>
      </c>
      <c r="I291" s="16">
        <f t="shared" si="33"/>
        <v>3.2125555379779969</v>
      </c>
      <c r="J291" s="16">
        <f t="shared" si="34"/>
        <v>345951.52111886343</v>
      </c>
      <c r="L291" s="28"/>
    </row>
    <row r="292" spans="1:12" x14ac:dyDescent="0.25">
      <c r="A292" s="13">
        <v>5.6666666666619996</v>
      </c>
      <c r="B292" s="13">
        <v>2.5691262837118858</v>
      </c>
      <c r="C292" s="13">
        <f>VLOOKUP(A292,Getijverloop!A285:B1185,2)</f>
        <v>-0.27</v>
      </c>
      <c r="D292" s="13">
        <f t="shared" si="31"/>
        <v>2.8391262837118858</v>
      </c>
      <c r="E292" s="13">
        <f t="shared" si="28"/>
        <v>1.287585616195867</v>
      </c>
      <c r="F292" s="13">
        <f t="shared" si="29"/>
        <v>3.4493256449816749E-5</v>
      </c>
      <c r="G292" s="13">
        <f t="shared" si="30"/>
        <v>6.5307346856407359E-6</v>
      </c>
      <c r="H292" s="13">
        <f t="shared" si="32"/>
        <v>6.0616195192379698E-4</v>
      </c>
      <c r="I292" s="16">
        <f t="shared" si="33"/>
        <v>2.182183026925669</v>
      </c>
      <c r="J292" s="16">
        <f t="shared" si="34"/>
        <v>345953.70330189035</v>
      </c>
      <c r="L292" s="28"/>
    </row>
    <row r="293" spans="1:12" x14ac:dyDescent="0.25">
      <c r="A293" s="13">
        <v>5.8333333333285999</v>
      </c>
      <c r="B293" s="13">
        <v>2.4949199182168047</v>
      </c>
      <c r="C293" s="13">
        <f>VLOOKUP(A293,Getijverloop!A286:B1186,2)</f>
        <v>-0.31</v>
      </c>
      <c r="D293" s="13">
        <f t="shared" si="31"/>
        <v>2.8049199182168048</v>
      </c>
      <c r="E293" s="13">
        <f t="shared" si="28"/>
        <v>1.2720725252683927</v>
      </c>
      <c r="F293" s="13">
        <f t="shared" si="29"/>
        <v>2.3420376960248348E-5</v>
      </c>
      <c r="G293" s="13">
        <f t="shared" si="30"/>
        <v>4.3451765119539738E-6</v>
      </c>
      <c r="H293" s="13">
        <f t="shared" si="32"/>
        <v>4.0801083008064245E-4</v>
      </c>
      <c r="I293" s="16">
        <f t="shared" si="33"/>
        <v>1.4688389882903128</v>
      </c>
      <c r="J293" s="16">
        <f t="shared" si="34"/>
        <v>345955.17214087863</v>
      </c>
      <c r="L293" s="28"/>
    </row>
    <row r="294" spans="1:12" x14ac:dyDescent="0.25">
      <c r="A294" s="13">
        <v>5.9999999999952998</v>
      </c>
      <c r="B294" s="13">
        <v>2.4107135527217034</v>
      </c>
      <c r="C294" s="13">
        <f>VLOOKUP(A294,Getijverloop!A287:B1187,2)</f>
        <v>-0.36</v>
      </c>
      <c r="D294" s="13">
        <f t="shared" si="31"/>
        <v>2.7707135527217033</v>
      </c>
      <c r="E294" s="13">
        <f t="shared" si="28"/>
        <v>1.256559434340909</v>
      </c>
      <c r="F294" s="13">
        <f t="shared" si="29"/>
        <v>1.522606440684524E-5</v>
      </c>
      <c r="G294" s="13">
        <f t="shared" si="30"/>
        <v>2.7667458463036056E-6</v>
      </c>
      <c r="H294" s="13">
        <f t="shared" si="32"/>
        <v>2.6293047792059663E-4</v>
      </c>
      <c r="I294" s="16">
        <f t="shared" si="33"/>
        <v>0.94654972051414787</v>
      </c>
      <c r="J294" s="16">
        <f t="shared" si="34"/>
        <v>345956.11869059916</v>
      </c>
      <c r="L294" s="28"/>
    </row>
    <row r="295" spans="1:12" x14ac:dyDescent="0.25">
      <c r="A295" s="13">
        <v>6.1666666666619001</v>
      </c>
      <c r="B295" s="13">
        <v>2.3265071872266221</v>
      </c>
      <c r="C295" s="13">
        <f>VLOOKUP(A295,Getijverloop!A288:B1188,2)</f>
        <v>-0.41</v>
      </c>
      <c r="D295" s="13">
        <f t="shared" si="31"/>
        <v>2.7365071872266222</v>
      </c>
      <c r="E295" s="13">
        <f t="shared" si="28"/>
        <v>1.2410463434134347</v>
      </c>
      <c r="F295" s="13">
        <f t="shared" si="29"/>
        <v>9.7950536486983939E-6</v>
      </c>
      <c r="G295" s="13">
        <f t="shared" si="30"/>
        <v>1.742331089986324E-6</v>
      </c>
      <c r="H295" s="13">
        <f t="shared" si="32"/>
        <v>1.6764378008643689E-4</v>
      </c>
      <c r="I295" s="16">
        <f t="shared" si="33"/>
        <v>0.60351760831117285</v>
      </c>
      <c r="J295" s="16">
        <f t="shared" si="34"/>
        <v>345956.72220820747</v>
      </c>
      <c r="L295" s="28"/>
    </row>
    <row r="296" spans="1:12" x14ac:dyDescent="0.25">
      <c r="A296" s="13">
        <v>6.3333333333285999</v>
      </c>
      <c r="B296" s="13">
        <v>2.2423008217315208</v>
      </c>
      <c r="C296" s="13">
        <f>VLOOKUP(A296,Getijverloop!A289:B1189,2)</f>
        <v>-0.46</v>
      </c>
      <c r="D296" s="13">
        <f t="shared" si="31"/>
        <v>2.7023008217315208</v>
      </c>
      <c r="E296" s="13">
        <f t="shared" si="28"/>
        <v>1.225533252485951</v>
      </c>
      <c r="F296" s="13">
        <f t="shared" si="29"/>
        <v>6.2327384550797785E-6</v>
      </c>
      <c r="G296" s="13">
        <f t="shared" si="30"/>
        <v>1.0847025470835191E-6</v>
      </c>
      <c r="H296" s="13">
        <f t="shared" si="32"/>
        <v>1.0571548643413855E-4</v>
      </c>
      <c r="I296" s="16">
        <f t="shared" si="33"/>
        <v>0.38057575116289877</v>
      </c>
      <c r="J296" s="16">
        <f t="shared" si="34"/>
        <v>345957.10278395866</v>
      </c>
      <c r="L296" s="28"/>
    </row>
    <row r="297" spans="1:12" x14ac:dyDescent="0.25">
      <c r="A297" s="13">
        <v>6.4999999999952998</v>
      </c>
      <c r="B297" s="13">
        <v>2.1580944562364195</v>
      </c>
      <c r="C297" s="13">
        <f>VLOOKUP(A297,Getijverloop!A290:B1190,2)</f>
        <v>-0.51</v>
      </c>
      <c r="D297" s="13">
        <f t="shared" si="31"/>
        <v>2.6680944562364193</v>
      </c>
      <c r="E297" s="13">
        <f t="shared" si="28"/>
        <v>1.2100201615584671</v>
      </c>
      <c r="F297" s="13">
        <f t="shared" si="29"/>
        <v>3.9212330646423368E-6</v>
      </c>
      <c r="G297" s="13">
        <f t="shared" si="30"/>
        <v>6.6729660497214418E-7</v>
      </c>
      <c r="H297" s="13">
        <f t="shared" si="32"/>
        <v>6.5904194845309142E-5</v>
      </c>
      <c r="I297" s="16">
        <f t="shared" si="33"/>
        <v>0.2372551014431129</v>
      </c>
      <c r="J297" s="16">
        <f t="shared" si="34"/>
        <v>345957.3400390601</v>
      </c>
      <c r="L297" s="28"/>
    </row>
    <row r="298" spans="1:12" x14ac:dyDescent="0.25">
      <c r="A298" s="13">
        <v>6.6666666666619001</v>
      </c>
      <c r="B298" s="13">
        <v>2.083888090741338</v>
      </c>
      <c r="C298" s="13">
        <f>VLOOKUP(A298,Getijverloop!A291:B1191,2)</f>
        <v>-0.55000000000000004</v>
      </c>
      <c r="D298" s="13">
        <f t="shared" si="31"/>
        <v>2.6338880907413378</v>
      </c>
      <c r="E298" s="13">
        <f t="shared" si="28"/>
        <v>1.1945070706309926</v>
      </c>
      <c r="F298" s="13">
        <f t="shared" si="29"/>
        <v>2.5271398758704126E-6</v>
      </c>
      <c r="G298" s="13">
        <f t="shared" si="30"/>
        <v>4.2027849823908956E-7</v>
      </c>
      <c r="H298" s="13">
        <f t="shared" si="32"/>
        <v>4.2082538688267707E-5</v>
      </c>
      <c r="I298" s="16">
        <f t="shared" si="33"/>
        <v>0.15149713927776373</v>
      </c>
      <c r="J298" s="16">
        <f t="shared" si="34"/>
        <v>345957.49153619941</v>
      </c>
      <c r="L298" s="28"/>
    </row>
    <row r="299" spans="1:12" x14ac:dyDescent="0.25">
      <c r="A299" s="13">
        <v>6.8333333333285999</v>
      </c>
      <c r="B299" s="13">
        <v>2.0096817252462369</v>
      </c>
      <c r="C299" s="13">
        <f>VLOOKUP(A299,Getijverloop!A292:B1192,2)</f>
        <v>-0.59</v>
      </c>
      <c r="D299" s="13">
        <f t="shared" si="31"/>
        <v>2.5996817252462368</v>
      </c>
      <c r="E299" s="13">
        <f t="shared" si="28"/>
        <v>1.1789939797035092</v>
      </c>
      <c r="F299" s="13">
        <f t="shared" si="29"/>
        <v>1.610372500099116E-6</v>
      </c>
      <c r="G299" s="13">
        <f t="shared" si="30"/>
        <v>2.6156703939332455E-7</v>
      </c>
      <c r="H299" s="13">
        <f t="shared" si="32"/>
        <v>2.6566406576724141E-5</v>
      </c>
      <c r="I299" s="16">
        <f t="shared" si="33"/>
        <v>9.5639063676206906E-2</v>
      </c>
      <c r="J299" s="16">
        <f t="shared" si="34"/>
        <v>345957.58717526309</v>
      </c>
      <c r="L299" s="28"/>
    </row>
    <row r="300" spans="1:12" x14ac:dyDescent="0.25">
      <c r="A300" s="13">
        <v>6.9999999999952003</v>
      </c>
      <c r="B300" s="13">
        <v>1.9354753597511558</v>
      </c>
      <c r="C300" s="13">
        <f>VLOOKUP(A300,Getijverloop!A293:B1193,2)</f>
        <v>-0.63</v>
      </c>
      <c r="D300" s="13">
        <f t="shared" si="31"/>
        <v>2.5654753597511557</v>
      </c>
      <c r="E300" s="13">
        <f t="shared" si="28"/>
        <v>1.1634808887760348</v>
      </c>
      <c r="F300" s="13">
        <f t="shared" si="29"/>
        <v>1.0141891336444809E-6</v>
      </c>
      <c r="G300" s="13">
        <f t="shared" si="30"/>
        <v>1.607870392218616E-7</v>
      </c>
      <c r="H300" s="13">
        <f t="shared" si="32"/>
        <v>1.6573372905319273E-5</v>
      </c>
      <c r="I300" s="16">
        <f t="shared" si="33"/>
        <v>5.9664142459149382E-2</v>
      </c>
      <c r="J300" s="16">
        <f t="shared" si="34"/>
        <v>345957.64683940553</v>
      </c>
      <c r="L300" s="28"/>
    </row>
    <row r="301" spans="1:12" x14ac:dyDescent="0.25">
      <c r="A301" s="13">
        <v>7.1666666666619001</v>
      </c>
      <c r="B301" s="13">
        <v>1.8712689942560541</v>
      </c>
      <c r="C301" s="13">
        <f>VLOOKUP(A301,Getijverloop!A294:B1194,2)</f>
        <v>-0.66</v>
      </c>
      <c r="D301" s="13">
        <f t="shared" si="31"/>
        <v>2.5312689942560542</v>
      </c>
      <c r="E301" s="13">
        <f t="shared" si="28"/>
        <v>1.1479677978485512</v>
      </c>
      <c r="F301" s="13">
        <f t="shared" si="29"/>
        <v>6.5496071099817027E-7</v>
      </c>
      <c r="G301" s="13">
        <f t="shared" si="30"/>
        <v>1.0128340638183963E-7</v>
      </c>
      <c r="H301" s="13">
        <f t="shared" si="32"/>
        <v>1.0600943365255287E-5</v>
      </c>
      <c r="I301" s="16">
        <f t="shared" si="33"/>
        <v>3.8163396114919035E-2</v>
      </c>
      <c r="J301" s="16">
        <f t="shared" si="34"/>
        <v>345957.68500280165</v>
      </c>
      <c r="L301" s="28"/>
    </row>
    <row r="302" spans="1:12" x14ac:dyDescent="0.25">
      <c r="A302" s="13">
        <v>7.3333333333284996</v>
      </c>
      <c r="B302" s="13">
        <v>1.8070626287609737</v>
      </c>
      <c r="C302" s="13">
        <f>VLOOKUP(A302,Getijverloop!A295:B1195,2)</f>
        <v>-0.69</v>
      </c>
      <c r="D302" s="13">
        <f t="shared" si="31"/>
        <v>2.4970626287609736</v>
      </c>
      <c r="E302" s="13">
        <f t="shared" si="28"/>
        <v>1.1324547069210769</v>
      </c>
      <c r="F302" s="13">
        <f t="shared" si="29"/>
        <v>4.1805102796422052E-7</v>
      </c>
      <c r="G302" s="13">
        <f t="shared" si="30"/>
        <v>6.3015469046057581E-8</v>
      </c>
      <c r="H302" s="13">
        <f t="shared" si="32"/>
        <v>6.7011290414845078E-6</v>
      </c>
      <c r="I302" s="16">
        <f t="shared" si="33"/>
        <v>2.4124064549344227E-2</v>
      </c>
      <c r="J302" s="16">
        <f t="shared" si="34"/>
        <v>345957.70912686619</v>
      </c>
      <c r="L302" s="28"/>
    </row>
    <row r="303" spans="1:12" x14ac:dyDescent="0.25">
      <c r="A303" s="13">
        <v>7.4999999999952003</v>
      </c>
      <c r="B303" s="13">
        <v>1.7528562632658717</v>
      </c>
      <c r="C303" s="13">
        <f>VLOOKUP(A303,Getijverloop!A296:B1196,2)</f>
        <v>-0.71</v>
      </c>
      <c r="D303" s="13">
        <f t="shared" si="31"/>
        <v>2.4628562632658717</v>
      </c>
      <c r="E303" s="13">
        <f t="shared" si="28"/>
        <v>1.116941615993593</v>
      </c>
      <c r="F303" s="13">
        <f t="shared" si="29"/>
        <v>2.7391443741905578E-7</v>
      </c>
      <c r="G303" s="13">
        <f t="shared" si="30"/>
        <v>4.0217877872831765E-8</v>
      </c>
      <c r="H303" s="13">
        <f t="shared" si="32"/>
        <v>4.3478594891038287E-6</v>
      </c>
      <c r="I303" s="16">
        <f t="shared" si="33"/>
        <v>1.5652294160773784E-2</v>
      </c>
      <c r="J303" s="16">
        <f t="shared" si="34"/>
        <v>345957.72477916034</v>
      </c>
      <c r="L303" s="28"/>
    </row>
    <row r="304" spans="1:12" x14ac:dyDescent="0.25">
      <c r="A304" s="13">
        <v>7.6666666666619001</v>
      </c>
      <c r="B304" s="13">
        <v>1.7086498977707703</v>
      </c>
      <c r="C304" s="13">
        <f>VLOOKUP(A304,Getijverloop!A297:B1197,2)</f>
        <v>-0.72</v>
      </c>
      <c r="D304" s="13">
        <f t="shared" si="31"/>
        <v>2.4286498977707702</v>
      </c>
      <c r="E304" s="13">
        <f t="shared" ref="E304:E367" si="35">$I$14*D304/(MAX($D$18:$D$498))</f>
        <v>1.1014285250661093</v>
      </c>
      <c r="F304" s="13">
        <f t="shared" si="29"/>
        <v>1.8443968339251908E-7</v>
      </c>
      <c r="G304" s="13">
        <f t="shared" si="30"/>
        <v>2.6358666412612844E-8</v>
      </c>
      <c r="H304" s="13">
        <f t="shared" si="32"/>
        <v>2.8987434904297048E-6</v>
      </c>
      <c r="I304" s="16">
        <f t="shared" si="33"/>
        <v>1.0435476565546936E-2</v>
      </c>
      <c r="J304" s="16">
        <f t="shared" si="34"/>
        <v>345957.73521463689</v>
      </c>
      <c r="L304" s="28"/>
    </row>
    <row r="305" spans="1:12" x14ac:dyDescent="0.25">
      <c r="A305" s="13">
        <v>7.8333333333284996</v>
      </c>
      <c r="B305" s="13">
        <v>1.6644435322756896</v>
      </c>
      <c r="C305" s="13">
        <f>VLOOKUP(A305,Getijverloop!A298:B1198,2)</f>
        <v>-0.73</v>
      </c>
      <c r="D305" s="13">
        <f t="shared" si="31"/>
        <v>2.3944435322756896</v>
      </c>
      <c r="E305" s="13">
        <f t="shared" si="35"/>
        <v>1.0859154341386352</v>
      </c>
      <c r="F305" s="13">
        <f t="shared" si="29"/>
        <v>1.228336743636965E-7</v>
      </c>
      <c r="G305" s="13">
        <f t="shared" si="30"/>
        <v>1.7073244382378497E-8</v>
      </c>
      <c r="H305" s="13">
        <f t="shared" si="32"/>
        <v>1.9112665189321052E-6</v>
      </c>
      <c r="I305" s="16">
        <f t="shared" si="33"/>
        <v>6.880559468155579E-3</v>
      </c>
      <c r="J305" s="16">
        <f t="shared" si="34"/>
        <v>345957.74209519639</v>
      </c>
      <c r="L305" s="28"/>
    </row>
    <row r="306" spans="1:12" x14ac:dyDescent="0.25">
      <c r="A306" s="13">
        <v>7.9999999999952003</v>
      </c>
      <c r="B306" s="13">
        <v>1.6302371667805877</v>
      </c>
      <c r="C306" s="13">
        <f>VLOOKUP(A306,Getijverloop!A299:B1199,2)</f>
        <v>-0.73</v>
      </c>
      <c r="D306" s="13">
        <f t="shared" si="31"/>
        <v>2.3602371667805877</v>
      </c>
      <c r="E306" s="13">
        <f t="shared" si="35"/>
        <v>1.0704023432111514</v>
      </c>
      <c r="F306" s="13">
        <f t="shared" si="29"/>
        <v>8.4175715127825607E-8</v>
      </c>
      <c r="G306" s="13">
        <f t="shared" si="30"/>
        <v>1.1370121550488945E-8</v>
      </c>
      <c r="H306" s="13">
        <f t="shared" si="32"/>
        <v>1.296562013297814E-6</v>
      </c>
      <c r="I306" s="16">
        <f t="shared" si="33"/>
        <v>4.66762324787213E-3</v>
      </c>
      <c r="J306" s="16">
        <f t="shared" si="34"/>
        <v>345957.74676281965</v>
      </c>
      <c r="L306" s="28"/>
    </row>
    <row r="307" spans="1:12" x14ac:dyDescent="0.25">
      <c r="A307" s="13">
        <v>8.1666666666618006</v>
      </c>
      <c r="B307" s="13">
        <v>1.5960308012855067</v>
      </c>
      <c r="C307" s="13">
        <f>VLOOKUP(A307,Getijverloop!A300:B1200,2)</f>
        <v>-0.73</v>
      </c>
      <c r="D307" s="13">
        <f t="shared" si="31"/>
        <v>2.3260308012855067</v>
      </c>
      <c r="E307" s="13">
        <f t="shared" si="35"/>
        <v>1.0548892522836768</v>
      </c>
      <c r="F307" s="13">
        <f t="shared" si="29"/>
        <v>5.7064715514473056E-8</v>
      </c>
      <c r="G307" s="13">
        <f t="shared" si="30"/>
        <v>7.4844574664032501E-9</v>
      </c>
      <c r="H307" s="13">
        <f t="shared" si="32"/>
        <v>8.7002545380086058E-7</v>
      </c>
      <c r="I307" s="16">
        <f t="shared" si="33"/>
        <v>3.1320916336830982E-3</v>
      </c>
      <c r="J307" s="16">
        <f t="shared" si="34"/>
        <v>345957.74989491131</v>
      </c>
      <c r="L307" s="28"/>
    </row>
    <row r="308" spans="1:12" x14ac:dyDescent="0.25">
      <c r="A308" s="13">
        <v>8.3333333333285005</v>
      </c>
      <c r="B308" s="13">
        <v>1.5718244357904052</v>
      </c>
      <c r="C308" s="13">
        <f>VLOOKUP(A308,Getijverloop!A301:B1201,2)</f>
        <v>-0.72</v>
      </c>
      <c r="D308" s="13">
        <f t="shared" si="31"/>
        <v>2.2918244357904052</v>
      </c>
      <c r="E308" s="13">
        <f t="shared" si="35"/>
        <v>1.0393761613561932</v>
      </c>
      <c r="F308" s="13">
        <f t="shared" si="29"/>
        <v>3.986204721099176E-8</v>
      </c>
      <c r="G308" s="13">
        <f t="shared" si="30"/>
        <v>5.0720670018052966E-9</v>
      </c>
      <c r="H308" s="13">
        <f t="shared" si="32"/>
        <v>6.0150315218212943E-7</v>
      </c>
      <c r="I308" s="16">
        <f t="shared" si="33"/>
        <v>2.165411347855666E-3</v>
      </c>
      <c r="J308" s="16">
        <f t="shared" si="34"/>
        <v>345957.75206032267</v>
      </c>
    </row>
    <row r="309" spans="1:12" x14ac:dyDescent="0.25">
      <c r="A309" s="13">
        <v>8.4999999999951008</v>
      </c>
      <c r="B309" s="13">
        <v>1.5576180702953242</v>
      </c>
      <c r="C309" s="13">
        <f>VLOOKUP(A309,Getijverloop!A302:B1202,2)</f>
        <v>-0.7</v>
      </c>
      <c r="D309" s="13">
        <f t="shared" si="31"/>
        <v>2.2576180702953241</v>
      </c>
      <c r="E309" s="13">
        <f t="shared" si="35"/>
        <v>1.0238630704287188</v>
      </c>
      <c r="F309" s="13">
        <f t="shared" si="29"/>
        <v>2.8731362629383776E-8</v>
      </c>
      <c r="G309" s="13">
        <f t="shared" si="30"/>
        <v>3.5433602747458865E-9</v>
      </c>
      <c r="H309" s="13">
        <f t="shared" si="32"/>
        <v>4.2904803728367326E-7</v>
      </c>
      <c r="I309" s="16">
        <f t="shared" si="33"/>
        <v>1.5445729342212237E-3</v>
      </c>
      <c r="J309" s="16">
        <f t="shared" si="34"/>
        <v>345957.75360489561</v>
      </c>
    </row>
    <row r="310" spans="1:12" x14ac:dyDescent="0.25">
      <c r="A310" s="13">
        <v>8.6666666666618006</v>
      </c>
      <c r="B310" s="13">
        <v>1.5434117048002225</v>
      </c>
      <c r="C310" s="13">
        <f>VLOOKUP(A310,Getijverloop!A303:B1203,2)</f>
        <v>-0.68</v>
      </c>
      <c r="D310" s="13">
        <f t="shared" si="31"/>
        <v>2.2234117048002227</v>
      </c>
      <c r="E310" s="13">
        <f t="shared" si="35"/>
        <v>1.0083499795012352</v>
      </c>
      <c r="F310" s="13">
        <f t="shared" si="29"/>
        <v>2.0508278796439107E-8</v>
      </c>
      <c r="G310" s="13">
        <f t="shared" si="30"/>
        <v>2.4490890798595169E-9</v>
      </c>
      <c r="H310" s="13">
        <f t="shared" si="32"/>
        <v>3.0304635115877172E-7</v>
      </c>
      <c r="I310" s="16">
        <f t="shared" si="33"/>
        <v>1.0909668641715781E-3</v>
      </c>
      <c r="J310" s="16">
        <f t="shared" si="34"/>
        <v>345957.75469586247</v>
      </c>
    </row>
    <row r="311" spans="1:12" x14ac:dyDescent="0.25">
      <c r="A311" s="13">
        <v>8.8333333333285005</v>
      </c>
      <c r="B311" s="13">
        <v>1.529205339305121</v>
      </c>
      <c r="C311" s="13">
        <f>VLOOKUP(A311,Getijverloop!A304:B1204,2)</f>
        <v>-0.66</v>
      </c>
      <c r="D311" s="13">
        <f t="shared" si="31"/>
        <v>2.1892053393051212</v>
      </c>
      <c r="E311" s="13">
        <f t="shared" si="35"/>
        <v>0.99283688857375152</v>
      </c>
      <c r="F311" s="13">
        <f t="shared" si="29"/>
        <v>1.4490486165903723E-8</v>
      </c>
      <c r="G311" s="13">
        <f t="shared" si="30"/>
        <v>1.6739312411248703E-9</v>
      </c>
      <c r="H311" s="13">
        <f t="shared" si="32"/>
        <v>2.1186211130403202E-7</v>
      </c>
      <c r="I311" s="16">
        <f t="shared" si="33"/>
        <v>7.6270360069451528E-4</v>
      </c>
      <c r="J311" s="16">
        <f t="shared" si="34"/>
        <v>345957.75545856607</v>
      </c>
    </row>
    <row r="312" spans="1:12" x14ac:dyDescent="0.25">
      <c r="A312" s="13">
        <v>8.9999999999951008</v>
      </c>
      <c r="B312" s="13">
        <v>1.5249989738100402</v>
      </c>
      <c r="C312" s="13">
        <f>VLOOKUP(A312,Getijverloop!A305:B1205,2)</f>
        <v>-0.63</v>
      </c>
      <c r="D312" s="13">
        <f t="shared" si="31"/>
        <v>2.1549989738100401</v>
      </c>
      <c r="E312" s="13">
        <f t="shared" si="35"/>
        <v>0.97732379764627708</v>
      </c>
      <c r="F312" s="13">
        <f t="shared" si="29"/>
        <v>1.05841010530613E-8</v>
      </c>
      <c r="G312" s="13">
        <f t="shared" si="30"/>
        <v>1.1814902015369226E-9</v>
      </c>
      <c r="H312" s="13">
        <f t="shared" si="32"/>
        <v>1.5310061859208991E-7</v>
      </c>
      <c r="I312" s="16">
        <f t="shared" si="33"/>
        <v>5.5116222693152371E-4</v>
      </c>
      <c r="J312" s="16">
        <f t="shared" si="34"/>
        <v>345957.7560097283</v>
      </c>
    </row>
    <row r="313" spans="1:12" x14ac:dyDescent="0.25">
      <c r="A313" s="13">
        <v>9.1666666666618006</v>
      </c>
      <c r="B313" s="13">
        <v>1.5107926083149388</v>
      </c>
      <c r="C313" s="13">
        <f>VLOOKUP(A313,Getijverloop!A306:B1206,2)</f>
        <v>-0.61</v>
      </c>
      <c r="D313" s="13">
        <f t="shared" si="31"/>
        <v>2.1207926083149387</v>
      </c>
      <c r="E313" s="13">
        <f t="shared" si="35"/>
        <v>0.96181070671879343</v>
      </c>
      <c r="F313" s="13">
        <f t="shared" si="29"/>
        <v>7.3221597606917104E-9</v>
      </c>
      <c r="G313" s="13">
        <f t="shared" si="30"/>
        <v>7.8896344745056462E-10</v>
      </c>
      <c r="H313" s="13">
        <f t="shared" si="32"/>
        <v>1.0478013550493969E-7</v>
      </c>
      <c r="I313" s="16">
        <f t="shared" si="33"/>
        <v>3.7720848781778288E-4</v>
      </c>
      <c r="J313" s="16">
        <f t="shared" si="34"/>
        <v>345957.75638693676</v>
      </c>
    </row>
    <row r="314" spans="1:12" x14ac:dyDescent="0.25">
      <c r="A314" s="13">
        <v>9.3333333333283992</v>
      </c>
      <c r="B314" s="13">
        <v>1.506586242819858</v>
      </c>
      <c r="C314" s="13">
        <f>VLOOKUP(A314,Getijverloop!A307:B1207,2)</f>
        <v>-0.57999999999999996</v>
      </c>
      <c r="D314" s="13">
        <f t="shared" si="31"/>
        <v>2.0865862428198581</v>
      </c>
      <c r="E314" s="13">
        <f t="shared" si="35"/>
        <v>0.94629761579131921</v>
      </c>
      <c r="F314" s="13">
        <f t="shared" si="29"/>
        <v>5.2386474750103012E-9</v>
      </c>
      <c r="G314" s="13">
        <f t="shared" si="30"/>
        <v>5.4422042361293944E-10</v>
      </c>
      <c r="H314" s="13">
        <f t="shared" si="32"/>
        <v>7.4155291694620593E-8</v>
      </c>
      <c r="I314" s="16">
        <f t="shared" si="33"/>
        <v>2.6695905010063413E-4</v>
      </c>
      <c r="J314" s="16">
        <f t="shared" si="34"/>
        <v>345957.75665389583</v>
      </c>
    </row>
    <row r="315" spans="1:12" x14ac:dyDescent="0.25">
      <c r="A315" s="13">
        <v>9.4999999999951008</v>
      </c>
      <c r="B315" s="13">
        <v>1.5023798773247561</v>
      </c>
      <c r="C315" s="13">
        <f>VLOOKUP(A315,Getijverloop!A308:B1208,2)</f>
        <v>-0.55000000000000004</v>
      </c>
      <c r="D315" s="13">
        <f t="shared" si="31"/>
        <v>2.0523798773247561</v>
      </c>
      <c r="E315" s="13">
        <f t="shared" si="35"/>
        <v>0.93078452486383534</v>
      </c>
      <c r="F315" s="13">
        <f t="shared" si="29"/>
        <v>3.7079153187345663E-9</v>
      </c>
      <c r="G315" s="13">
        <f t="shared" si="30"/>
        <v>3.7093235213545723E-10</v>
      </c>
      <c r="H315" s="13">
        <f t="shared" si="32"/>
        <v>5.1916447272763952E-8</v>
      </c>
      <c r="I315" s="16">
        <f t="shared" si="33"/>
        <v>1.8689921018195021E-4</v>
      </c>
      <c r="J315" s="16">
        <f t="shared" si="34"/>
        <v>345957.75684079505</v>
      </c>
    </row>
    <row r="316" spans="1:12" x14ac:dyDescent="0.25">
      <c r="A316" s="13">
        <v>9.6666666666616994</v>
      </c>
      <c r="B316" s="13">
        <v>1.4981735118296755</v>
      </c>
      <c r="C316" s="13">
        <f>VLOOKUP(A316,Getijverloop!A309:B1209,2)</f>
        <v>-0.52</v>
      </c>
      <c r="D316" s="13">
        <f t="shared" si="31"/>
        <v>2.0181735118296755</v>
      </c>
      <c r="E316" s="13">
        <f t="shared" si="35"/>
        <v>0.91527143393636112</v>
      </c>
      <c r="F316" s="13">
        <f t="shared" si="29"/>
        <v>2.5949959931743283E-9</v>
      </c>
      <c r="G316" s="13">
        <f t="shared" si="30"/>
        <v>2.4966359692238499E-10</v>
      </c>
      <c r="H316" s="13">
        <f t="shared" si="32"/>
        <v>3.5936503808638687E-8</v>
      </c>
      <c r="I316" s="16">
        <f t="shared" si="33"/>
        <v>1.2937141371109927E-4</v>
      </c>
      <c r="J316" s="16">
        <f t="shared" si="34"/>
        <v>345957.75697016646</v>
      </c>
    </row>
    <row r="317" spans="1:12" x14ac:dyDescent="0.25">
      <c r="A317" s="13">
        <v>9.8333333333283992</v>
      </c>
      <c r="B317" s="13">
        <v>1.5039671463345741</v>
      </c>
      <c r="C317" s="13">
        <f>VLOOKUP(A317,Getijverloop!A310:B1210,2)</f>
        <v>-0.48</v>
      </c>
      <c r="D317" s="13">
        <f t="shared" si="31"/>
        <v>1.983967146334574</v>
      </c>
      <c r="E317" s="13">
        <f t="shared" si="35"/>
        <v>0.89975834300887747</v>
      </c>
      <c r="F317" s="13">
        <f t="shared" si="29"/>
        <v>1.8822426180615361E-9</v>
      </c>
      <c r="G317" s="13">
        <f t="shared" si="30"/>
        <v>1.7392555624392807E-10</v>
      </c>
      <c r="H317" s="13">
        <f t="shared" si="32"/>
        <v>2.5779448430372483E-8</v>
      </c>
      <c r="I317" s="16">
        <f t="shared" si="33"/>
        <v>9.2806014349340935E-5</v>
      </c>
      <c r="J317" s="16">
        <f t="shared" si="34"/>
        <v>345957.75706297247</v>
      </c>
    </row>
    <row r="318" spans="1:12" x14ac:dyDescent="0.25">
      <c r="A318" s="13">
        <v>9.9999999999951008</v>
      </c>
      <c r="B318" s="13">
        <v>1.5197607808394722</v>
      </c>
      <c r="C318" s="13">
        <f>VLOOKUP(A318,Getijverloop!A311:B1211,2)</f>
        <v>-0.43</v>
      </c>
      <c r="D318" s="13">
        <f t="shared" si="31"/>
        <v>1.9497607808394721</v>
      </c>
      <c r="E318" s="13">
        <f t="shared" si="35"/>
        <v>0.8842452520813936</v>
      </c>
      <c r="F318" s="13">
        <f t="shared" si="29"/>
        <v>1.4176445619600232E-9</v>
      </c>
      <c r="G318" s="13">
        <f t="shared" si="30"/>
        <v>1.2563461334467714E-10</v>
      </c>
      <c r="H318" s="13">
        <f t="shared" si="32"/>
        <v>1.9201830153387318E-8</v>
      </c>
      <c r="I318" s="16">
        <f t="shared" si="33"/>
        <v>6.9126588552194341E-5</v>
      </c>
      <c r="J318" s="16">
        <f t="shared" si="34"/>
        <v>345957.75713209907</v>
      </c>
    </row>
    <row r="319" spans="1:12" x14ac:dyDescent="0.25">
      <c r="A319" s="13">
        <v>10.166666666661699</v>
      </c>
      <c r="B319" s="13">
        <v>1.5455544153443914</v>
      </c>
      <c r="C319" s="13">
        <f>VLOOKUP(A319,Getijverloop!A312:B1212,2)</f>
        <v>-0.37</v>
      </c>
      <c r="D319" s="13">
        <f t="shared" si="31"/>
        <v>1.9155544153443915</v>
      </c>
      <c r="E319" s="13">
        <f t="shared" si="35"/>
        <v>0.86873216115391938</v>
      </c>
      <c r="F319" s="13">
        <f t="shared" si="29"/>
        <v>1.1109423382090795E-9</v>
      </c>
      <c r="G319" s="13">
        <f t="shared" si="30"/>
        <v>9.4284337865422205E-11</v>
      </c>
      <c r="H319" s="13">
        <f t="shared" si="32"/>
        <v>1.4880796896707683E-8</v>
      </c>
      <c r="I319" s="16">
        <f t="shared" si="33"/>
        <v>5.3570868828147661E-5</v>
      </c>
      <c r="J319" s="16">
        <f t="shared" si="34"/>
        <v>345957.75718566997</v>
      </c>
    </row>
    <row r="320" spans="1:12" x14ac:dyDescent="0.25">
      <c r="A320" s="13">
        <v>10.333333333328399</v>
      </c>
      <c r="B320" s="13">
        <v>1.59134804984929</v>
      </c>
      <c r="C320" s="13">
        <f>VLOOKUP(A320,Getijverloop!A313:B1213,2)</f>
        <v>-0.28999999999999998</v>
      </c>
      <c r="D320" s="13">
        <f t="shared" si="31"/>
        <v>1.88134804984929</v>
      </c>
      <c r="E320" s="13">
        <f t="shared" si="35"/>
        <v>0.85321907022643573</v>
      </c>
      <c r="F320" s="13">
        <f t="shared" si="29"/>
        <v>9.5456682258269139E-10</v>
      </c>
      <c r="G320" s="13">
        <f t="shared" si="30"/>
        <v>7.7459919876796852E-11</v>
      </c>
      <c r="H320" s="13">
        <f t="shared" si="32"/>
        <v>1.2644065020898787E-8</v>
      </c>
      <c r="I320" s="16">
        <f t="shared" si="33"/>
        <v>4.5518634075235636E-5</v>
      </c>
      <c r="J320" s="16">
        <f t="shared" si="34"/>
        <v>345957.75723118859</v>
      </c>
    </row>
    <row r="321" spans="1:10" x14ac:dyDescent="0.25">
      <c r="A321" s="13">
        <v>10.499999999995</v>
      </c>
      <c r="B321" s="13">
        <v>1.6571416843542091</v>
      </c>
      <c r="C321" s="13">
        <f>VLOOKUP(A321,Getijverloop!A314:B1214,2)</f>
        <v>-0.19</v>
      </c>
      <c r="D321" s="13">
        <f t="shared" si="31"/>
        <v>1.847141684354209</v>
      </c>
      <c r="E321" s="13">
        <f t="shared" si="35"/>
        <v>0.83770597929896129</v>
      </c>
      <c r="F321" s="13">
        <f t="shared" si="29"/>
        <v>9.0393547806826982E-10</v>
      </c>
      <c r="G321" s="13">
        <f t="shared" si="30"/>
        <v>7.0017955725824152E-11</v>
      </c>
      <c r="H321" s="13">
        <f t="shared" si="32"/>
        <v>1.1840073009715665E-8</v>
      </c>
      <c r="I321" s="16">
        <f t="shared" si="33"/>
        <v>4.2624262834976396E-5</v>
      </c>
      <c r="J321" s="16">
        <f t="shared" si="34"/>
        <v>345957.75727381284</v>
      </c>
    </row>
    <row r="322" spans="1:10" x14ac:dyDescent="0.25">
      <c r="A322" s="13">
        <v>10.666666666661699</v>
      </c>
      <c r="B322" s="13">
        <v>1.7329353188591075</v>
      </c>
      <c r="C322" s="13">
        <f>VLOOKUP(A322,Getijverloop!A315:B1215,2)</f>
        <v>-0.08</v>
      </c>
      <c r="D322" s="13">
        <f t="shared" si="31"/>
        <v>1.8129353188591075</v>
      </c>
      <c r="E322" s="13">
        <f t="shared" si="35"/>
        <v>0.82219288837147764</v>
      </c>
      <c r="F322" s="13">
        <f t="shared" si="29"/>
        <v>9.0041095688174367E-10</v>
      </c>
      <c r="G322" s="13">
        <f t="shared" si="30"/>
        <v>6.6458699168209893E-11</v>
      </c>
      <c r="H322" s="13">
        <f t="shared" si="32"/>
        <v>1.1662457535545831E-8</v>
      </c>
      <c r="I322" s="16">
        <f t="shared" si="33"/>
        <v>4.1984847127964994E-5</v>
      </c>
      <c r="J322" s="16">
        <f t="shared" si="34"/>
        <v>345957.75731579767</v>
      </c>
    </row>
    <row r="323" spans="1:10" x14ac:dyDescent="0.25">
      <c r="A323" s="13">
        <v>10.8333333333283</v>
      </c>
      <c r="B323" s="13">
        <v>1.8287289533640265</v>
      </c>
      <c r="C323" s="13">
        <f>VLOOKUP(A323,Getijverloop!A316:B1216,2)</f>
        <v>0.05</v>
      </c>
      <c r="D323" s="13">
        <f t="shared" si="31"/>
        <v>1.7787289533640265</v>
      </c>
      <c r="E323" s="13">
        <f t="shared" si="35"/>
        <v>0.8066797974440032</v>
      </c>
      <c r="F323" s="13">
        <f t="shared" si="29"/>
        <v>9.9784131789754927E-10</v>
      </c>
      <c r="G323" s="13">
        <f t="shared" si="30"/>
        <v>7.0049562639592153E-11</v>
      </c>
      <c r="H323" s="13">
        <f t="shared" si="32"/>
        <v>1.2780395684559178E-8</v>
      </c>
      <c r="I323" s="16">
        <f t="shared" si="33"/>
        <v>4.600942446441304E-5</v>
      </c>
      <c r="J323" s="16">
        <f t="shared" si="34"/>
        <v>345957.7573618071</v>
      </c>
    </row>
    <row r="324" spans="1:10" x14ac:dyDescent="0.25">
      <c r="A324" s="13">
        <v>10.999999999995</v>
      </c>
      <c r="B324" s="13">
        <v>1.9145225878689249</v>
      </c>
      <c r="C324" s="13">
        <f>VLOOKUP(A324,Getijverloop!A317:B1217,2)</f>
        <v>0.17</v>
      </c>
      <c r="D324" s="13">
        <f t="shared" si="31"/>
        <v>1.744522587868925</v>
      </c>
      <c r="E324" s="13">
        <f t="shared" si="35"/>
        <v>0.79116670651651955</v>
      </c>
      <c r="F324" s="13">
        <f t="shared" si="29"/>
        <v>1.052330481403774E-9</v>
      </c>
      <c r="G324" s="13">
        <f t="shared" si="30"/>
        <v>7.0125401654759566E-11</v>
      </c>
      <c r="H324" s="13">
        <f t="shared" si="32"/>
        <v>1.3328320880228124E-8</v>
      </c>
      <c r="I324" s="16">
        <f t="shared" si="33"/>
        <v>4.7981955168821242E-5</v>
      </c>
      <c r="J324" s="16">
        <f t="shared" si="34"/>
        <v>345957.75740978908</v>
      </c>
    </row>
    <row r="325" spans="1:10" x14ac:dyDescent="0.25">
      <c r="A325" s="13">
        <v>11.166666666661699</v>
      </c>
      <c r="B325" s="13">
        <v>2.0303162223738234</v>
      </c>
      <c r="C325" s="13">
        <f>VLOOKUP(A325,Getijverloop!A318:B1218,2)</f>
        <v>0.32</v>
      </c>
      <c r="D325" s="13">
        <f t="shared" si="31"/>
        <v>1.7103162223738233</v>
      </c>
      <c r="E325" s="13">
        <f t="shared" si="35"/>
        <v>0.77565361558903578</v>
      </c>
      <c r="F325" s="13">
        <f t="shared" si="29"/>
        <v>1.3134394931031043E-9</v>
      </c>
      <c r="G325" s="13">
        <f t="shared" si="30"/>
        <v>8.2910153326479211E-11</v>
      </c>
      <c r="H325" s="13">
        <f t="shared" si="32"/>
        <v>1.6450801064090211E-8</v>
      </c>
      <c r="I325" s="16">
        <f t="shared" si="33"/>
        <v>5.9222883830724756E-5</v>
      </c>
      <c r="J325" s="16">
        <f t="shared" si="34"/>
        <v>345957.75746901194</v>
      </c>
    </row>
    <row r="326" spans="1:10" x14ac:dyDescent="0.25">
      <c r="A326" s="13">
        <v>11.3333333333283</v>
      </c>
      <c r="B326" s="13">
        <v>2.1461098568787422</v>
      </c>
      <c r="C326" s="13">
        <f>VLOOKUP(A326,Getijverloop!A319:B1219,2)</f>
        <v>0.47</v>
      </c>
      <c r="D326" s="13">
        <f t="shared" si="31"/>
        <v>1.6761098568787423</v>
      </c>
      <c r="E326" s="13">
        <f t="shared" si="35"/>
        <v>0.76014052466156135</v>
      </c>
      <c r="F326" s="13">
        <f t="shared" si="29"/>
        <v>1.6552469782358161E-9</v>
      </c>
      <c r="G326" s="13">
        <f t="shared" si="30"/>
        <v>9.8758539572134211E-11</v>
      </c>
      <c r="H326" s="13">
        <f t="shared" si="32"/>
        <v>2.0502811365243529E-8</v>
      </c>
      <c r="I326" s="16">
        <f t="shared" si="33"/>
        <v>7.3810120914876703E-5</v>
      </c>
      <c r="J326" s="16">
        <f t="shared" si="34"/>
        <v>345957.75754282204</v>
      </c>
    </row>
    <row r="327" spans="1:10" x14ac:dyDescent="0.25">
      <c r="A327" s="13">
        <v>11.499999999995</v>
      </c>
      <c r="B327" s="13">
        <v>2.2419034913836406</v>
      </c>
      <c r="C327" s="13">
        <f>VLOOKUP(A327,Getijverloop!A320:B1220,2)</f>
        <v>0.6</v>
      </c>
      <c r="D327" s="13">
        <f t="shared" si="31"/>
        <v>1.6419034913836406</v>
      </c>
      <c r="E327" s="13">
        <f t="shared" si="35"/>
        <v>0.74462743373407758</v>
      </c>
      <c r="F327" s="13">
        <f t="shared" si="29"/>
        <v>1.8783922976794942E-9</v>
      </c>
      <c r="G327" s="13">
        <f t="shared" si="30"/>
        <v>1.0567983320428115E-10</v>
      </c>
      <c r="H327" s="13">
        <f t="shared" si="32"/>
        <v>2.3011116304966186E-8</v>
      </c>
      <c r="I327" s="16">
        <f t="shared" si="33"/>
        <v>8.2840018697878274E-5</v>
      </c>
      <c r="J327" s="16">
        <f t="shared" si="34"/>
        <v>345957.75762566208</v>
      </c>
    </row>
    <row r="328" spans="1:10" x14ac:dyDescent="0.25">
      <c r="A328" s="13">
        <v>11.6666666666616</v>
      </c>
      <c r="B328" s="13">
        <v>2.3376971258885595</v>
      </c>
      <c r="C328" s="13">
        <f>VLOOKUP(A328,Getijverloop!A321:B1221,2)</f>
        <v>0.73</v>
      </c>
      <c r="D328" s="13">
        <f t="shared" si="31"/>
        <v>1.6076971258885595</v>
      </c>
      <c r="E328" s="13">
        <f t="shared" si="35"/>
        <v>0.72911434280660326</v>
      </c>
      <c r="F328" s="13">
        <f t="shared" si="29"/>
        <v>2.1445478854924802E-9</v>
      </c>
      <c r="G328" s="13">
        <f t="shared" si="30"/>
        <v>1.1348805917467795E-10</v>
      </c>
      <c r="H328" s="13">
        <f t="shared" si="32"/>
        <v>2.598500122191192E-8</v>
      </c>
      <c r="I328" s="16">
        <f t="shared" si="33"/>
        <v>9.3546004398882912E-5</v>
      </c>
      <c r="J328" s="16">
        <f t="shared" si="34"/>
        <v>345957.75771920808</v>
      </c>
    </row>
    <row r="329" spans="1:10" x14ac:dyDescent="0.25">
      <c r="A329" s="13">
        <v>11.8333333333283</v>
      </c>
      <c r="B329" s="13">
        <v>2.4034907603934581</v>
      </c>
      <c r="C329" s="13">
        <f>VLOOKUP(A329,Getijverloop!A322:B1222,2)</f>
        <v>0.83</v>
      </c>
      <c r="D329" s="13">
        <f t="shared" si="31"/>
        <v>1.573490760393458</v>
      </c>
      <c r="E329" s="13">
        <f t="shared" si="35"/>
        <v>0.7136012518791196</v>
      </c>
      <c r="F329" s="13">
        <f t="shared" si="29"/>
        <v>2.0579778718825255E-9</v>
      </c>
      <c r="G329" s="13">
        <f t="shared" si="30"/>
        <v>1.0216627822160293E-10</v>
      </c>
      <c r="H329" s="13">
        <f t="shared" si="32"/>
        <v>2.466642984768937E-8</v>
      </c>
      <c r="I329" s="16">
        <f t="shared" si="33"/>
        <v>8.8799147451681725E-5</v>
      </c>
      <c r="J329" s="16">
        <f t="shared" si="34"/>
        <v>345957.75780800724</v>
      </c>
    </row>
    <row r="330" spans="1:10" x14ac:dyDescent="0.25">
      <c r="A330" s="13">
        <v>11.9999999999949</v>
      </c>
      <c r="B330" s="13">
        <v>2.4392843948983773</v>
      </c>
      <c r="C330" s="13">
        <f>VLOOKUP(A330,Getijverloop!A323:B1223,2)</f>
        <v>0.9</v>
      </c>
      <c r="D330" s="13">
        <f t="shared" si="31"/>
        <v>1.5392843948983774</v>
      </c>
      <c r="E330" s="13">
        <f t="shared" si="35"/>
        <v>0.69808816095164539</v>
      </c>
      <c r="F330" s="13">
        <f t="shared" si="29"/>
        <v>1.6408852631509904E-9</v>
      </c>
      <c r="G330" s="13">
        <f t="shared" si="30"/>
        <v>7.6201638893377791E-11</v>
      </c>
      <c r="H330" s="13">
        <f t="shared" si="32"/>
        <v>1.9456918187245018E-8</v>
      </c>
      <c r="I330" s="16">
        <f t="shared" si="33"/>
        <v>7.0044905474082062E-5</v>
      </c>
      <c r="J330" s="16">
        <f t="shared" si="34"/>
        <v>345957.75787805213</v>
      </c>
    </row>
    <row r="331" spans="1:10" x14ac:dyDescent="0.25">
      <c r="A331" s="13">
        <v>12.1666666666616</v>
      </c>
      <c r="B331" s="13">
        <v>2.4550780294032757</v>
      </c>
      <c r="C331" s="13">
        <f>VLOOKUP(A331,Getijverloop!A324:B1224,2)</f>
        <v>0.95</v>
      </c>
      <c r="D331" s="13">
        <f t="shared" si="31"/>
        <v>1.5050780294032757</v>
      </c>
      <c r="E331" s="13">
        <f t="shared" si="35"/>
        <v>0.68257507002416162</v>
      </c>
      <c r="F331" s="13">
        <f t="shared" si="29"/>
        <v>1.1429763907593778E-9</v>
      </c>
      <c r="G331" s="13">
        <f t="shared" si="30"/>
        <v>4.9502287998143625E-11</v>
      </c>
      <c r="H331" s="13">
        <f t="shared" si="32"/>
        <v>1.3409855427519524E-8</v>
      </c>
      <c r="I331" s="16">
        <f t="shared" si="33"/>
        <v>4.8275479539070285E-5</v>
      </c>
      <c r="J331" s="16">
        <f t="shared" si="34"/>
        <v>345957.75792632758</v>
      </c>
    </row>
    <row r="332" spans="1:10" x14ac:dyDescent="0.25">
      <c r="A332" s="13">
        <v>12.3333333333283</v>
      </c>
      <c r="B332" s="13">
        <v>2.4408716639081742</v>
      </c>
      <c r="C332" s="13">
        <f>VLOOKUP(A332,Getijverloop!A325:B1225,2)</f>
        <v>0.97</v>
      </c>
      <c r="D332" s="13">
        <f t="shared" si="31"/>
        <v>1.4708716639081743</v>
      </c>
      <c r="E332" s="13">
        <f t="shared" si="35"/>
        <v>0.66706197909667786</v>
      </c>
      <c r="F332" s="13">
        <f t="shared" si="29"/>
        <v>6.4614390403136709E-10</v>
      </c>
      <c r="G332" s="13">
        <f t="shared" si="30"/>
        <v>2.6014169425564623E-11</v>
      </c>
      <c r="H332" s="13">
        <f t="shared" si="32"/>
        <v>7.5020058173362566E-9</v>
      </c>
      <c r="I332" s="16">
        <f t="shared" si="33"/>
        <v>2.7007220942410523E-5</v>
      </c>
      <c r="J332" s="16">
        <f t="shared" si="34"/>
        <v>345957.75795333483</v>
      </c>
    </row>
    <row r="333" spans="1:10" x14ac:dyDescent="0.25">
      <c r="A333" s="13">
        <v>12.4999999999949</v>
      </c>
      <c r="B333" s="13">
        <v>2.4066652984130932</v>
      </c>
      <c r="C333" s="13">
        <f>VLOOKUP(A333,Getijverloop!A326:B1226,2)</f>
        <v>0.97</v>
      </c>
      <c r="D333" s="13">
        <f t="shared" si="31"/>
        <v>1.4366652984130932</v>
      </c>
      <c r="E333" s="13">
        <f t="shared" si="35"/>
        <v>0.65154888816920353</v>
      </c>
      <c r="F333" s="13">
        <f t="shared" si="29"/>
        <v>3.1192694484422252E-10</v>
      </c>
      <c r="G333" s="13">
        <f t="shared" si="30"/>
        <v>1.1633661716836043E-11</v>
      </c>
      <c r="H333" s="13">
        <f t="shared" si="32"/>
        <v>3.5846159171156671E-9</v>
      </c>
      <c r="I333" s="16">
        <f t="shared" si="33"/>
        <v>1.2904617301616401E-5</v>
      </c>
      <c r="J333" s="16">
        <f t="shared" si="34"/>
        <v>345957.75796623947</v>
      </c>
    </row>
    <row r="334" spans="1:10" x14ac:dyDescent="0.25">
      <c r="A334" s="13">
        <v>12.6666666666616</v>
      </c>
      <c r="B334" s="13">
        <v>2.3524589329179917</v>
      </c>
      <c r="C334" s="13">
        <f>VLOOKUP(A334,Getijverloop!A327:B1227,2)</f>
        <v>0.95</v>
      </c>
      <c r="D334" s="13">
        <f t="shared" si="31"/>
        <v>1.4024589329179917</v>
      </c>
      <c r="E334" s="13">
        <f t="shared" si="35"/>
        <v>0.63603579724171988</v>
      </c>
      <c r="F334" s="13">
        <f t="shared" si="29"/>
        <v>1.2711587075455178E-10</v>
      </c>
      <c r="G334" s="13">
        <f t="shared" si="30"/>
        <v>4.3754808842571688E-12</v>
      </c>
      <c r="H334" s="13">
        <f t="shared" si="32"/>
        <v>1.4461779429158046E-9</v>
      </c>
      <c r="I334" s="16">
        <f t="shared" si="33"/>
        <v>5.2062405944968965E-6</v>
      </c>
      <c r="J334" s="16">
        <f t="shared" si="34"/>
        <v>345957.75797144574</v>
      </c>
    </row>
    <row r="335" spans="1:10" x14ac:dyDescent="0.25">
      <c r="A335" s="13">
        <v>12.8333333333282</v>
      </c>
      <c r="B335" s="13">
        <v>2.2782525674229106</v>
      </c>
      <c r="C335" s="13">
        <f>VLOOKUP(A335,Getijverloop!A328:B1228,2)</f>
        <v>0.91</v>
      </c>
      <c r="D335" s="13">
        <f t="shared" si="31"/>
        <v>1.3682525674229105</v>
      </c>
      <c r="E335" s="13">
        <f t="shared" si="35"/>
        <v>0.62052270631424533</v>
      </c>
      <c r="F335" s="13">
        <f t="shared" si="29"/>
        <v>4.3177858872080568E-11</v>
      </c>
      <c r="G335" s="13">
        <f t="shared" si="30"/>
        <v>1.3661793355713413E-12</v>
      </c>
      <c r="H335" s="13">
        <f t="shared" si="32"/>
        <v>4.8642576214365932E-10</v>
      </c>
      <c r="I335" s="16">
        <f t="shared" si="33"/>
        <v>1.7511327437171736E-6</v>
      </c>
      <c r="J335" s="16">
        <f t="shared" si="34"/>
        <v>345957.75797319686</v>
      </c>
    </row>
    <row r="336" spans="1:10" x14ac:dyDescent="0.25">
      <c r="A336" s="13">
        <v>12.9999999999949</v>
      </c>
      <c r="B336" s="13">
        <v>2.2040462019278091</v>
      </c>
      <c r="C336" s="13">
        <f>VLOOKUP(A336,Getijverloop!A329:B1229,2)</f>
        <v>0.87</v>
      </c>
      <c r="D336" s="13">
        <f t="shared" si="31"/>
        <v>1.334046201927809</v>
      </c>
      <c r="E336" s="13">
        <f t="shared" si="35"/>
        <v>0.60500961538676168</v>
      </c>
      <c r="F336" s="13">
        <f t="shared" si="29"/>
        <v>1.3889668788217195E-11</v>
      </c>
      <c r="G336" s="13">
        <f t="shared" si="30"/>
        <v>4.0223811886283234E-13</v>
      </c>
      <c r="H336" s="13">
        <f t="shared" si="32"/>
        <v>1.5498621263668524E-10</v>
      </c>
      <c r="I336" s="16">
        <f t="shared" si="33"/>
        <v>5.5795036549206689E-7</v>
      </c>
      <c r="J336" s="16">
        <f t="shared" si="34"/>
        <v>345957.75797375484</v>
      </c>
    </row>
    <row r="337" spans="1:10" x14ac:dyDescent="0.25">
      <c r="A337" s="13">
        <v>13.1666666666615</v>
      </c>
      <c r="B337" s="13">
        <v>2.1198398364327282</v>
      </c>
      <c r="C337" s="13">
        <f>VLOOKUP(A337,Getijverloop!A330:B1230,2)</f>
        <v>0.82</v>
      </c>
      <c r="D337" s="13">
        <f t="shared" si="31"/>
        <v>1.2998398364327284</v>
      </c>
      <c r="E337" s="13">
        <f t="shared" si="35"/>
        <v>0.58949652445928746</v>
      </c>
      <c r="F337" s="13">
        <f t="shared" si="29"/>
        <v>3.9179943138773062E-12</v>
      </c>
      <c r="G337" s="13">
        <f t="shared" si="30"/>
        <v>1.0336556844327415E-13</v>
      </c>
      <c r="H337" s="13">
        <f t="shared" si="32"/>
        <v>4.3314565876504025E-11</v>
      </c>
      <c r="I337" s="16">
        <f t="shared" si="33"/>
        <v>1.559324371554145E-7</v>
      </c>
      <c r="J337" s="16">
        <f t="shared" si="34"/>
        <v>345957.75797391078</v>
      </c>
    </row>
    <row r="338" spans="1:10" x14ac:dyDescent="0.25">
      <c r="A338" s="13">
        <v>13.3333333333282</v>
      </c>
      <c r="B338" s="13">
        <v>2.0456334709376267</v>
      </c>
      <c r="C338" s="13">
        <f>VLOOKUP(A338,Getijverloop!A331:B1231,2)</f>
        <v>0.78</v>
      </c>
      <c r="D338" s="13">
        <f t="shared" si="31"/>
        <v>1.2656334709376267</v>
      </c>
      <c r="E338" s="13">
        <f t="shared" si="35"/>
        <v>0.5739834335318037</v>
      </c>
      <c r="F338" s="13">
        <f t="shared" ref="F338:F401" si="36">IF(B338&gt;$I$2,0.13*($I$9*E338^3)^0.5+0.6*($I$9*(B338-$I$2)^3)^0.5,IF(E338=0,0,0.13*($I$9*E338^3)^0.5*EXP((-3*($I$2-B338))/(E338*$I$12))))</f>
        <v>1.113311070294963E-12</v>
      </c>
      <c r="G338" s="13">
        <f t="shared" ref="G338:G401" si="37">IF(B338&gt;$I$4,0.13*($I$9*E338^3)^0.5+0.6*($I$9*(B338-$I$4)^3)^0.5,IF(E338=0,0,0.13*($I$9*E338^3)^0.5*EXP((-3*($I$4-B338))/(E338*$I$12))))</f>
        <v>2.662326491472643E-14</v>
      </c>
      <c r="H338" s="13">
        <f t="shared" si="32"/>
        <v>1.2198041299538686E-11</v>
      </c>
      <c r="I338" s="16">
        <f t="shared" si="33"/>
        <v>4.3912948678339269E-8</v>
      </c>
      <c r="J338" s="16">
        <f t="shared" si="34"/>
        <v>345957.75797395466</v>
      </c>
    </row>
    <row r="339" spans="1:10" x14ac:dyDescent="0.25">
      <c r="A339" s="13">
        <v>13.4999999999949</v>
      </c>
      <c r="B339" s="13">
        <v>1.9614271054425252</v>
      </c>
      <c r="C339" s="13">
        <f>VLOOKUP(A339,Getijverloop!A332:B1232,2)</f>
        <v>0.73</v>
      </c>
      <c r="D339" s="13">
        <f t="shared" ref="D339:D402" si="38">B339-C339</f>
        <v>1.2314271054425252</v>
      </c>
      <c r="E339" s="13">
        <f t="shared" si="35"/>
        <v>0.55847034260432005</v>
      </c>
      <c r="F339" s="13">
        <f t="shared" si="36"/>
        <v>2.7350942346481376E-13</v>
      </c>
      <c r="G339" s="13">
        <f t="shared" si="37"/>
        <v>5.896297124829052E-15</v>
      </c>
      <c r="H339" s="13">
        <f t="shared" ref="H339:H402" si="39">F339*$I$3+G339*$I$5</f>
        <v>2.9709461196412996E-12</v>
      </c>
      <c r="I339" s="16">
        <f t="shared" ref="I339:I402" si="40">H339*3600</f>
        <v>1.0695406030708678E-8</v>
      </c>
      <c r="J339" s="16">
        <f t="shared" si="34"/>
        <v>345957.75797396537</v>
      </c>
    </row>
    <row r="340" spans="1:10" x14ac:dyDescent="0.25">
      <c r="A340" s="13">
        <v>13.6666666666615</v>
      </c>
      <c r="B340" s="13">
        <v>1.8772207399474441</v>
      </c>
      <c r="C340" s="13">
        <f>VLOOKUP(A340,Getijverloop!A333:B1233,2)</f>
        <v>0.68</v>
      </c>
      <c r="D340" s="13">
        <f t="shared" si="38"/>
        <v>1.1972207399474439</v>
      </c>
      <c r="E340" s="13">
        <f t="shared" si="35"/>
        <v>0.5429572516768455</v>
      </c>
      <c r="F340" s="13">
        <f t="shared" si="36"/>
        <v>6.2088086150246998E-14</v>
      </c>
      <c r="G340" s="13">
        <f t="shared" si="37"/>
        <v>1.1995104364507215E-15</v>
      </c>
      <c r="H340" s="13">
        <f t="shared" si="39"/>
        <v>6.6886127896049894E-13</v>
      </c>
      <c r="I340" s="16">
        <f t="shared" si="40"/>
        <v>2.4079006042577961E-9</v>
      </c>
      <c r="J340" s="16">
        <f t="shared" ref="J340:J403" si="41">J339+I340</f>
        <v>345957.75797396776</v>
      </c>
    </row>
    <row r="341" spans="1:10" x14ac:dyDescent="0.25">
      <c r="A341" s="13">
        <v>13.8333333333282</v>
      </c>
      <c r="B341" s="13">
        <v>1.8030143744523426</v>
      </c>
      <c r="C341" s="13">
        <f>VLOOKUP(A341,Getijverloop!A334:B1234,2)</f>
        <v>0.64</v>
      </c>
      <c r="D341" s="13">
        <f t="shared" si="38"/>
        <v>1.1630143744523425</v>
      </c>
      <c r="E341" s="13">
        <f t="shared" si="35"/>
        <v>0.52744416074936185</v>
      </c>
      <c r="F341" s="13">
        <f t="shared" si="36"/>
        <v>1.4028129922079291E-14</v>
      </c>
      <c r="G341" s="13">
        <f t="shared" si="37"/>
        <v>2.41314578093141E-16</v>
      </c>
      <c r="H341" s="13">
        <f t="shared" si="39"/>
        <v>1.4993388234451855E-13</v>
      </c>
      <c r="I341" s="16">
        <f t="shared" si="40"/>
        <v>5.3976197644026673E-10</v>
      </c>
      <c r="J341" s="16">
        <f t="shared" si="41"/>
        <v>345957.75797396828</v>
      </c>
    </row>
    <row r="342" spans="1:10" x14ac:dyDescent="0.25">
      <c r="A342" s="13">
        <v>13.999999999994801</v>
      </c>
      <c r="B342" s="13">
        <v>1.7288080089572615</v>
      </c>
      <c r="C342" s="13">
        <f>VLOOKUP(A342,Getijverloop!A335:B1235,2)</f>
        <v>0.6</v>
      </c>
      <c r="D342" s="13">
        <f t="shared" si="38"/>
        <v>1.1288080089572614</v>
      </c>
      <c r="E342" s="13">
        <f t="shared" si="35"/>
        <v>0.51193106982188741</v>
      </c>
      <c r="F342" s="13">
        <f t="shared" si="36"/>
        <v>2.9001461093901031E-15</v>
      </c>
      <c r="G342" s="13">
        <f t="shared" si="37"/>
        <v>4.4109933421992964E-17</v>
      </c>
      <c r="H342" s="13">
        <f t="shared" si="39"/>
        <v>3.0765858430780752E-14</v>
      </c>
      <c r="I342" s="16">
        <f t="shared" si="40"/>
        <v>1.1075709035081071E-10</v>
      </c>
      <c r="J342" s="16">
        <f t="shared" si="41"/>
        <v>345957.7579739684</v>
      </c>
    </row>
    <row r="343" spans="1:10" x14ac:dyDescent="0.25">
      <c r="A343" s="13">
        <v>14.1666666666615</v>
      </c>
      <c r="B343" s="13">
        <v>1.6446016434621602</v>
      </c>
      <c r="C343" s="13">
        <f>VLOOKUP(A343,Getijverloop!A336:B1236,2)</f>
        <v>0.55000000000000004</v>
      </c>
      <c r="D343" s="13">
        <f t="shared" si="38"/>
        <v>1.0946016434621602</v>
      </c>
      <c r="E343" s="13">
        <f t="shared" si="35"/>
        <v>0.49641797889440387</v>
      </c>
      <c r="F343" s="13">
        <f t="shared" si="36"/>
        <v>4.9908761904610468E-16</v>
      </c>
      <c r="G343" s="13">
        <f t="shared" si="37"/>
        <v>6.6601552882036347E-18</v>
      </c>
      <c r="H343" s="13">
        <f t="shared" si="39"/>
        <v>5.2572824019891921E-15</v>
      </c>
      <c r="I343" s="16">
        <f t="shared" si="40"/>
        <v>1.8926216647161092E-11</v>
      </c>
      <c r="J343" s="16">
        <f t="shared" si="41"/>
        <v>345957.7579739684</v>
      </c>
    </row>
    <row r="344" spans="1:10" x14ac:dyDescent="0.25">
      <c r="A344" s="13">
        <v>14.333333333328101</v>
      </c>
      <c r="B344" s="13">
        <v>1.5703952779670791</v>
      </c>
      <c r="C344" s="13">
        <f>VLOOKUP(A344,Getijverloop!A337:B1237,2)</f>
        <v>0.51</v>
      </c>
      <c r="D344" s="13">
        <f t="shared" si="38"/>
        <v>1.0603952779670791</v>
      </c>
      <c r="E344" s="13">
        <f t="shared" si="35"/>
        <v>0.48090488796692948</v>
      </c>
      <c r="F344" s="13">
        <f t="shared" si="36"/>
        <v>8.3943630599391185E-17</v>
      </c>
      <c r="G344" s="13">
        <f t="shared" si="37"/>
        <v>9.745884066624904E-19</v>
      </c>
      <c r="H344" s="13">
        <f t="shared" si="39"/>
        <v>8.7841984226041152E-16</v>
      </c>
      <c r="I344" s="16">
        <f t="shared" si="40"/>
        <v>3.1623114321374815E-12</v>
      </c>
      <c r="J344" s="16">
        <f t="shared" si="41"/>
        <v>345957.7579739684</v>
      </c>
    </row>
    <row r="345" spans="1:10" x14ac:dyDescent="0.25">
      <c r="A345" s="13">
        <v>14.499999999994801</v>
      </c>
      <c r="B345" s="13">
        <v>1.4861889124719776</v>
      </c>
      <c r="C345" s="13">
        <f>VLOOKUP(A345,Getijverloop!A338:B1238,2)</f>
        <v>0.46</v>
      </c>
      <c r="D345" s="13">
        <f t="shared" si="38"/>
        <v>1.0261889124719776</v>
      </c>
      <c r="E345" s="13">
        <f t="shared" si="35"/>
        <v>0.46539179703944583</v>
      </c>
      <c r="F345" s="13">
        <f t="shared" si="36"/>
        <v>1.1452311445883495E-17</v>
      </c>
      <c r="G345" s="13">
        <f t="shared" si="37"/>
        <v>1.1460959109337658E-19</v>
      </c>
      <c r="H345" s="13">
        <f t="shared" si="39"/>
        <v>1.1910749810257001E-16</v>
      </c>
      <c r="I345" s="16">
        <f t="shared" si="40"/>
        <v>4.2878699316925203E-13</v>
      </c>
      <c r="J345" s="16">
        <f t="shared" si="41"/>
        <v>345957.7579739684</v>
      </c>
    </row>
    <row r="346" spans="1:10" x14ac:dyDescent="0.25">
      <c r="A346" s="13">
        <v>14.6666666666615</v>
      </c>
      <c r="B346" s="13">
        <v>1.3919825469768763</v>
      </c>
      <c r="C346" s="13">
        <f>VLOOKUP(A346,Getijverloop!A339:B1239,2)</f>
        <v>0.4</v>
      </c>
      <c r="D346" s="13">
        <f t="shared" si="38"/>
        <v>0.99198254697687627</v>
      </c>
      <c r="E346" s="13">
        <f t="shared" si="35"/>
        <v>0.44987870611196218</v>
      </c>
      <c r="F346" s="13">
        <f t="shared" si="36"/>
        <v>1.2402611104906173E-18</v>
      </c>
      <c r="G346" s="13">
        <f t="shared" si="37"/>
        <v>1.0589771349794814E-20</v>
      </c>
      <c r="H346" s="13">
        <f t="shared" si="39"/>
        <v>1.2826201958897966E-17</v>
      </c>
      <c r="I346" s="16">
        <f t="shared" si="40"/>
        <v>4.6174327052032676E-14</v>
      </c>
      <c r="J346" s="16">
        <f t="shared" si="41"/>
        <v>345957.7579739684</v>
      </c>
    </row>
    <row r="347" spans="1:10" x14ac:dyDescent="0.25">
      <c r="A347" s="13">
        <v>14.833333333328101</v>
      </c>
      <c r="B347" s="13">
        <v>1.307776181481795</v>
      </c>
      <c r="C347" s="13">
        <f>VLOOKUP(A347,Getijverloop!A340:B1240,2)</f>
        <v>0.35</v>
      </c>
      <c r="D347" s="13">
        <f t="shared" si="38"/>
        <v>0.957776181481795</v>
      </c>
      <c r="E347" s="13">
        <f t="shared" si="35"/>
        <v>0.43436561518448769</v>
      </c>
      <c r="F347" s="13">
        <f t="shared" si="36"/>
        <v>1.2671551515163153E-19</v>
      </c>
      <c r="G347" s="13">
        <f t="shared" si="37"/>
        <v>9.1269058952768984E-22</v>
      </c>
      <c r="H347" s="13">
        <f t="shared" si="39"/>
        <v>1.303662775097423E-18</v>
      </c>
      <c r="I347" s="16">
        <f t="shared" si="40"/>
        <v>4.6931859903507228E-15</v>
      </c>
      <c r="J347" s="16">
        <f t="shared" si="41"/>
        <v>345957.7579739684</v>
      </c>
    </row>
    <row r="348" spans="1:10" x14ac:dyDescent="0.25">
      <c r="A348" s="13">
        <v>14.999999999994801</v>
      </c>
      <c r="B348" s="13">
        <v>1.2235698159866937</v>
      </c>
      <c r="C348" s="13">
        <f>VLOOKUP(A348,Getijverloop!A341:B1241,2)</f>
        <v>0.3</v>
      </c>
      <c r="D348" s="13">
        <f t="shared" si="38"/>
        <v>0.92356981598669363</v>
      </c>
      <c r="E348" s="13">
        <f t="shared" si="35"/>
        <v>0.41885252425700409</v>
      </c>
      <c r="F348" s="13">
        <f t="shared" si="36"/>
        <v>1.0955298860268913E-20</v>
      </c>
      <c r="G348" s="13">
        <f t="shared" si="37"/>
        <v>6.5730320541622106E-23</v>
      </c>
      <c r="H348" s="13">
        <f t="shared" si="39"/>
        <v>1.1218220142435402E-19</v>
      </c>
      <c r="I348" s="16">
        <f t="shared" si="40"/>
        <v>4.0385592512767444E-16</v>
      </c>
      <c r="J348" s="16">
        <f t="shared" si="41"/>
        <v>345957.7579739684</v>
      </c>
    </row>
    <row r="349" spans="1:10" x14ac:dyDescent="0.25">
      <c r="A349" s="13">
        <v>15.166666666661399</v>
      </c>
      <c r="B349" s="13">
        <v>1.1393634504916128</v>
      </c>
      <c r="C349" s="13">
        <f>VLOOKUP(A349,Getijverloop!A342:B1242,2)</f>
        <v>0.25</v>
      </c>
      <c r="D349" s="13">
        <f t="shared" si="38"/>
        <v>0.88936345049161281</v>
      </c>
      <c r="E349" s="13">
        <f t="shared" si="35"/>
        <v>0.40333943332952976</v>
      </c>
      <c r="F349" s="13">
        <f t="shared" si="36"/>
        <v>7.8625175838940013E-22</v>
      </c>
      <c r="G349" s="13">
        <f t="shared" si="37"/>
        <v>3.8747782896486925E-24</v>
      </c>
      <c r="H349" s="13">
        <f t="shared" si="39"/>
        <v>8.0175087154799491E-21</v>
      </c>
      <c r="I349" s="16">
        <f t="shared" si="40"/>
        <v>2.8863031375727818E-17</v>
      </c>
      <c r="J349" s="16">
        <f t="shared" si="41"/>
        <v>345957.7579739684</v>
      </c>
    </row>
    <row r="350" spans="1:10" x14ac:dyDescent="0.25">
      <c r="A350" s="13">
        <v>15.333333333328101</v>
      </c>
      <c r="B350" s="13">
        <v>1.0551570849965111</v>
      </c>
      <c r="C350" s="13">
        <f>VLOOKUP(A350,Getijverloop!A343:B1243,2)</f>
        <v>0.2</v>
      </c>
      <c r="D350" s="13">
        <f t="shared" si="38"/>
        <v>0.85515708499651111</v>
      </c>
      <c r="E350" s="13">
        <f t="shared" si="35"/>
        <v>0.387826342402046</v>
      </c>
      <c r="F350" s="13">
        <f t="shared" si="36"/>
        <v>4.581168566716899E-23</v>
      </c>
      <c r="G350" s="13">
        <f t="shared" si="37"/>
        <v>1.8254447287163425E-25</v>
      </c>
      <c r="H350" s="13">
        <f t="shared" si="39"/>
        <v>4.6541863558655528E-22</v>
      </c>
      <c r="I350" s="16">
        <f t="shared" si="40"/>
        <v>1.675507088111599E-18</v>
      </c>
      <c r="J350" s="16">
        <f t="shared" si="41"/>
        <v>345957.7579739684</v>
      </c>
    </row>
    <row r="351" spans="1:10" x14ac:dyDescent="0.25">
      <c r="A351" s="13">
        <v>15.499999999994699</v>
      </c>
      <c r="B351" s="13">
        <v>0.97095071950143041</v>
      </c>
      <c r="C351" s="13">
        <f>VLOOKUP(A351,Getijverloop!A344:B1244,2)</f>
        <v>0.15</v>
      </c>
      <c r="D351" s="13">
        <f t="shared" si="38"/>
        <v>0.82095071950143039</v>
      </c>
      <c r="E351" s="13">
        <f t="shared" si="35"/>
        <v>0.37231325147457173</v>
      </c>
      <c r="F351" s="13">
        <f t="shared" si="36"/>
        <v>2.1115169671423443E-24</v>
      </c>
      <c r="G351" s="13">
        <f t="shared" si="37"/>
        <v>6.6834867572320351E-27</v>
      </c>
      <c r="H351" s="13">
        <f t="shared" si="39"/>
        <v>2.1382509141712727E-23</v>
      </c>
      <c r="I351" s="16">
        <f t="shared" si="40"/>
        <v>7.6977032910165815E-20</v>
      </c>
      <c r="J351" s="16">
        <f t="shared" si="41"/>
        <v>345957.7579739684</v>
      </c>
    </row>
    <row r="352" spans="1:10" x14ac:dyDescent="0.25">
      <c r="A352" s="13">
        <v>15.666666666661399</v>
      </c>
      <c r="B352" s="13">
        <v>0.90674435400632891</v>
      </c>
      <c r="C352" s="13">
        <f>VLOOKUP(A352,Getijverloop!A345:B1245,2)</f>
        <v>0.12</v>
      </c>
      <c r="D352" s="13">
        <f t="shared" si="38"/>
        <v>0.78674435400632892</v>
      </c>
      <c r="E352" s="13">
        <f t="shared" si="35"/>
        <v>0.35680016054708807</v>
      </c>
      <c r="F352" s="13">
        <f t="shared" si="36"/>
        <v>9.4954762932023855E-26</v>
      </c>
      <c r="G352" s="13">
        <f t="shared" si="37"/>
        <v>2.3401683213525622E-28</v>
      </c>
      <c r="H352" s="13">
        <f t="shared" si="39"/>
        <v>9.5890830260564883E-25</v>
      </c>
      <c r="I352" s="16">
        <f t="shared" si="40"/>
        <v>3.4520698893803358E-21</v>
      </c>
      <c r="J352" s="16">
        <f t="shared" si="41"/>
        <v>345957.7579739684</v>
      </c>
    </row>
    <row r="353" spans="1:10" x14ac:dyDescent="0.25">
      <c r="A353" s="13">
        <v>15.833333333328101</v>
      </c>
      <c r="B353" s="13">
        <v>0.83253798851122707</v>
      </c>
      <c r="C353" s="13">
        <f>VLOOKUP(A353,Getijverloop!A346:B1246,2)</f>
        <v>0.08</v>
      </c>
      <c r="D353" s="13">
        <f t="shared" si="38"/>
        <v>0.75253798851122711</v>
      </c>
      <c r="E353" s="13">
        <f t="shared" si="35"/>
        <v>0.34128706961960426</v>
      </c>
      <c r="F353" s="13">
        <f t="shared" si="36"/>
        <v>2.849235003734743E-27</v>
      </c>
      <c r="G353" s="13">
        <f t="shared" si="37"/>
        <v>5.3444199722778784E-30</v>
      </c>
      <c r="H353" s="13">
        <f t="shared" si="39"/>
        <v>2.8706126836238542E-26</v>
      </c>
      <c r="I353" s="16">
        <f t="shared" si="40"/>
        <v>1.0334205661045875E-22</v>
      </c>
      <c r="J353" s="16">
        <f t="shared" si="41"/>
        <v>345957.7579739684</v>
      </c>
    </row>
    <row r="354" spans="1:10" x14ac:dyDescent="0.25">
      <c r="A354" s="13">
        <v>15.999999999994699</v>
      </c>
      <c r="B354" s="13">
        <v>0.76833162301614644</v>
      </c>
      <c r="C354" s="13">
        <f>VLOOKUP(A354,Getijverloop!A347:B1247,2)</f>
        <v>0.05</v>
      </c>
      <c r="D354" s="13">
        <f t="shared" si="38"/>
        <v>0.71833162301614639</v>
      </c>
      <c r="E354" s="13">
        <f t="shared" si="35"/>
        <v>0.32577397869212998</v>
      </c>
      <c r="F354" s="13">
        <f t="shared" si="36"/>
        <v>7.0057716961650599E-29</v>
      </c>
      <c r="G354" s="13">
        <f t="shared" si="37"/>
        <v>9.744935721996001E-32</v>
      </c>
      <c r="H354" s="13">
        <f t="shared" si="39"/>
        <v>7.0447514390530436E-28</v>
      </c>
      <c r="I354" s="16">
        <f t="shared" si="40"/>
        <v>2.5361105180590956E-24</v>
      </c>
      <c r="J354" s="16">
        <f t="shared" si="41"/>
        <v>345957.7579739684</v>
      </c>
    </row>
    <row r="355" spans="1:10" x14ac:dyDescent="0.25">
      <c r="A355" s="13">
        <v>16.166666666661399</v>
      </c>
      <c r="B355" s="13">
        <v>0.70412525752104493</v>
      </c>
      <c r="C355" s="13">
        <f>VLOOKUP(A355,Getijverloop!A348:B1248,2)</f>
        <v>0.02</v>
      </c>
      <c r="D355" s="13">
        <f t="shared" si="38"/>
        <v>0.68412525752104492</v>
      </c>
      <c r="E355" s="13">
        <f t="shared" si="35"/>
        <v>0.31026088776464633</v>
      </c>
      <c r="F355" s="13">
        <f t="shared" si="36"/>
        <v>1.1934593339682203E-30</v>
      </c>
      <c r="G355" s="13">
        <f t="shared" si="37"/>
        <v>1.1948031123372812E-33</v>
      </c>
      <c r="H355" s="13">
        <f t="shared" si="39"/>
        <v>1.1982385464175694E-29</v>
      </c>
      <c r="I355" s="16">
        <f t="shared" si="40"/>
        <v>4.3136587671032501E-26</v>
      </c>
      <c r="J355" s="16">
        <f t="shared" si="41"/>
        <v>345957.7579739684</v>
      </c>
    </row>
    <row r="356" spans="1:10" x14ac:dyDescent="0.25">
      <c r="A356" s="13">
        <v>16.333333333328</v>
      </c>
      <c r="B356" s="13">
        <v>0.63991889202596386</v>
      </c>
      <c r="C356" s="13">
        <f>VLOOKUP(A356,Getijverloop!A349:B1249,2)</f>
        <v>-0.01</v>
      </c>
      <c r="D356" s="13">
        <f t="shared" si="38"/>
        <v>0.64991889202596387</v>
      </c>
      <c r="E356" s="13">
        <f t="shared" si="35"/>
        <v>0.29474779683717195</v>
      </c>
      <c r="F356" s="13">
        <f t="shared" si="36"/>
        <v>1.3295363552446898E-32</v>
      </c>
      <c r="G356" s="13">
        <f t="shared" si="37"/>
        <v>9.2537854015865908E-36</v>
      </c>
      <c r="H356" s="13">
        <f t="shared" si="39"/>
        <v>1.3332378694053246E-31</v>
      </c>
      <c r="I356" s="16">
        <f t="shared" si="40"/>
        <v>4.7996563298591683E-28</v>
      </c>
      <c r="J356" s="16">
        <f t="shared" si="41"/>
        <v>345957.7579739684</v>
      </c>
    </row>
    <row r="357" spans="1:10" x14ac:dyDescent="0.25">
      <c r="A357" s="13">
        <v>16.499999999994699</v>
      </c>
      <c r="B357" s="13">
        <v>0.58571252653086237</v>
      </c>
      <c r="C357" s="13">
        <f>VLOOKUP(A357,Getijverloop!A350:B1250,2)</f>
        <v>-0.03</v>
      </c>
      <c r="D357" s="13">
        <f t="shared" si="38"/>
        <v>0.61571252653086239</v>
      </c>
      <c r="E357" s="13">
        <f t="shared" si="35"/>
        <v>0.27923470590968824</v>
      </c>
      <c r="F357" s="13">
        <f t="shared" si="36"/>
        <v>1.0523050950404121E-34</v>
      </c>
      <c r="G357" s="13">
        <f t="shared" si="37"/>
        <v>4.8904660789590823E-38</v>
      </c>
      <c r="H357" s="13">
        <f t="shared" si="39"/>
        <v>1.0542612814719958E-33</v>
      </c>
      <c r="I357" s="16">
        <f t="shared" si="40"/>
        <v>3.7953406132991846E-30</v>
      </c>
      <c r="J357" s="16">
        <f t="shared" si="41"/>
        <v>345957.7579739684</v>
      </c>
    </row>
    <row r="358" spans="1:10" x14ac:dyDescent="0.25">
      <c r="A358" s="13">
        <v>16.6666666666613</v>
      </c>
      <c r="B358" s="13">
        <v>0.5315061610357813</v>
      </c>
      <c r="C358" s="13">
        <f>VLOOKUP(A358,Getijverloop!A351:B1251,2)</f>
        <v>-0.05</v>
      </c>
      <c r="D358" s="13">
        <f t="shared" si="38"/>
        <v>0.58150616103578134</v>
      </c>
      <c r="E358" s="13">
        <f t="shared" si="35"/>
        <v>0.26372161498221386</v>
      </c>
      <c r="F358" s="13">
        <f t="shared" si="36"/>
        <v>4.7366367515319431E-37</v>
      </c>
      <c r="G358" s="13">
        <f t="shared" si="37"/>
        <v>1.4016236340427875E-40</v>
      </c>
      <c r="H358" s="13">
        <f t="shared" si="39"/>
        <v>4.7422432460681142E-36</v>
      </c>
      <c r="I358" s="16">
        <f t="shared" si="40"/>
        <v>1.707207568584521E-32</v>
      </c>
      <c r="J358" s="16">
        <f t="shared" si="41"/>
        <v>345957.7579739684</v>
      </c>
    </row>
    <row r="359" spans="1:10" x14ac:dyDescent="0.25">
      <c r="A359" s="13">
        <v>16.833333333328</v>
      </c>
      <c r="B359" s="13">
        <v>0.47729979554067986</v>
      </c>
      <c r="C359" s="13">
        <f>VLOOKUP(A359,Getijverloop!A352:B1252,2)</f>
        <v>-7.0000000000000007E-2</v>
      </c>
      <c r="D359" s="13">
        <f t="shared" si="38"/>
        <v>0.54729979554067987</v>
      </c>
      <c r="E359" s="13">
        <f t="shared" si="35"/>
        <v>0.24820852405473018</v>
      </c>
      <c r="F359" s="13">
        <f t="shared" si="36"/>
        <v>1.0910881657613553E-39</v>
      </c>
      <c r="G359" s="13">
        <f t="shared" si="37"/>
        <v>1.9429782230518541E-43</v>
      </c>
      <c r="H359" s="13">
        <f t="shared" si="39"/>
        <v>1.0918653570505761E-38</v>
      </c>
      <c r="I359" s="16">
        <f t="shared" si="40"/>
        <v>3.9307152853820735E-35</v>
      </c>
      <c r="J359" s="16">
        <f t="shared" si="41"/>
        <v>345957.7579739684</v>
      </c>
    </row>
    <row r="360" spans="1:10" x14ac:dyDescent="0.25">
      <c r="A360" s="13">
        <v>16.999999999994699</v>
      </c>
      <c r="B360" s="13">
        <v>0.42309343004557842</v>
      </c>
      <c r="C360" s="13">
        <f>VLOOKUP(A360,Getijverloop!A353:B1253,2)</f>
        <v>-0.09</v>
      </c>
      <c r="D360" s="13">
        <f t="shared" si="38"/>
        <v>0.51309343004557839</v>
      </c>
      <c r="E360" s="13">
        <f t="shared" si="35"/>
        <v>0.23269543312724653</v>
      </c>
      <c r="F360" s="13">
        <f t="shared" si="36"/>
        <v>1.1253379641837698E-42</v>
      </c>
      <c r="G360" s="13">
        <f t="shared" si="37"/>
        <v>1.1270173384707013E-46</v>
      </c>
      <c r="H360" s="13">
        <f t="shared" si="39"/>
        <v>1.1257887711191582E-41</v>
      </c>
      <c r="I360" s="16">
        <f t="shared" si="40"/>
        <v>4.0528395760289694E-38</v>
      </c>
      <c r="J360" s="16">
        <f t="shared" si="41"/>
        <v>345957.7579739684</v>
      </c>
    </row>
    <row r="361" spans="1:10" x14ac:dyDescent="0.25">
      <c r="A361" s="13">
        <v>17.1666666666613</v>
      </c>
      <c r="B361" s="13">
        <v>0.3688870645504973</v>
      </c>
      <c r="C361" s="13">
        <f>VLOOKUP(A361,Getijverloop!A354:B1254,2)</f>
        <v>-0.11</v>
      </c>
      <c r="D361" s="13">
        <f t="shared" si="38"/>
        <v>0.47888706455049729</v>
      </c>
      <c r="E361" s="13">
        <f t="shared" si="35"/>
        <v>0.21718234219977209</v>
      </c>
      <c r="F361" s="13">
        <f t="shared" si="36"/>
        <v>4.3767814266285303E-46</v>
      </c>
      <c r="G361" s="13">
        <f t="shared" si="37"/>
        <v>2.2705613186120048E-50</v>
      </c>
      <c r="H361" s="13">
        <f t="shared" si="39"/>
        <v>4.3776896511559751E-45</v>
      </c>
      <c r="I361" s="16">
        <f t="shared" si="40"/>
        <v>1.575968274416151E-41</v>
      </c>
      <c r="J361" s="16">
        <f t="shared" si="41"/>
        <v>345957.7579739684</v>
      </c>
    </row>
    <row r="362" spans="1:10" x14ac:dyDescent="0.25">
      <c r="A362" s="13">
        <v>17.333333333328</v>
      </c>
      <c r="B362" s="13">
        <v>0.31468069905539581</v>
      </c>
      <c r="C362" s="13">
        <f>VLOOKUP(A362,Getijverloop!A355:B1255,2)</f>
        <v>-0.13</v>
      </c>
      <c r="D362" s="13">
        <f t="shared" si="38"/>
        <v>0.44468069905539581</v>
      </c>
      <c r="E362" s="13">
        <f t="shared" si="35"/>
        <v>0.20166925127228844</v>
      </c>
      <c r="F362" s="13">
        <f t="shared" si="36"/>
        <v>5.1282792247116803E-50</v>
      </c>
      <c r="G362" s="13">
        <f t="shared" si="37"/>
        <v>1.2454648363435871E-54</v>
      </c>
      <c r="H362" s="13">
        <f t="shared" si="39"/>
        <v>5.128777410646218E-49</v>
      </c>
      <c r="I362" s="16">
        <f t="shared" si="40"/>
        <v>1.8463598678326386E-45</v>
      </c>
      <c r="J362" s="16">
        <f t="shared" si="41"/>
        <v>345957.7579739684</v>
      </c>
    </row>
    <row r="363" spans="1:10" x14ac:dyDescent="0.25">
      <c r="A363" s="13">
        <v>17.4999999999946</v>
      </c>
      <c r="B363" s="13">
        <v>0.25047433356031479</v>
      </c>
      <c r="C363" s="13">
        <f>VLOOKUP(A363,Getijverloop!A356:B1256,2)</f>
        <v>-0.16</v>
      </c>
      <c r="D363" s="13">
        <f t="shared" si="38"/>
        <v>0.41047433356031482</v>
      </c>
      <c r="E363" s="13">
        <f t="shared" si="35"/>
        <v>0.18615616034481405</v>
      </c>
      <c r="F363" s="13">
        <f t="shared" si="36"/>
        <v>1.0660661671216301E-54</v>
      </c>
      <c r="G363" s="13">
        <f t="shared" si="37"/>
        <v>1.0680428951103633E-59</v>
      </c>
      <c r="H363" s="13">
        <f t="shared" si="39"/>
        <v>1.0661088888374347E-53</v>
      </c>
      <c r="I363" s="16">
        <f t="shared" si="40"/>
        <v>3.8379919998147649E-50</v>
      </c>
      <c r="J363" s="16">
        <f t="shared" si="41"/>
        <v>345957.7579739684</v>
      </c>
    </row>
    <row r="364" spans="1:10" x14ac:dyDescent="0.25">
      <c r="A364" s="13">
        <v>17.6666666666613</v>
      </c>
      <c r="B364" s="13">
        <v>0.19626796806521329</v>
      </c>
      <c r="C364" s="13">
        <f>VLOOKUP(A364,Getijverloop!A357:B1257,2)</f>
        <v>-0.18</v>
      </c>
      <c r="D364" s="13">
        <f t="shared" si="38"/>
        <v>0.37626796806521329</v>
      </c>
      <c r="E364" s="13">
        <f t="shared" si="35"/>
        <v>0.17064306941733035</v>
      </c>
      <c r="F364" s="13">
        <f t="shared" si="36"/>
        <v>4.057883224179699E-60</v>
      </c>
      <c r="G364" s="13">
        <f t="shared" si="37"/>
        <v>1.4276747729223142E-65</v>
      </c>
      <c r="H364" s="13">
        <f t="shared" si="39"/>
        <v>4.0579403311706153E-59</v>
      </c>
      <c r="I364" s="16">
        <f t="shared" si="40"/>
        <v>1.4608585192214215E-55</v>
      </c>
      <c r="J364" s="16">
        <f t="shared" si="41"/>
        <v>345957.7579739684</v>
      </c>
    </row>
    <row r="365" spans="1:10" x14ac:dyDescent="0.25">
      <c r="A365" s="13">
        <v>17.8333333333279</v>
      </c>
      <c r="B365" s="13">
        <v>0.13206160257013219</v>
      </c>
      <c r="C365" s="13">
        <f>VLOOKUP(A365,Getijverloop!A358:B1258,2)</f>
        <v>-0.21</v>
      </c>
      <c r="D365" s="13">
        <f t="shared" si="38"/>
        <v>0.34206160257013218</v>
      </c>
      <c r="E365" s="13">
        <f t="shared" si="35"/>
        <v>0.15512997848985594</v>
      </c>
      <c r="F365" s="13">
        <f t="shared" si="36"/>
        <v>9.7917685939953164E-67</v>
      </c>
      <c r="G365" s="13">
        <f t="shared" si="37"/>
        <v>9.8134244610735328E-73</v>
      </c>
      <c r="H365" s="13">
        <f t="shared" si="39"/>
        <v>9.7918078476931608E-66</v>
      </c>
      <c r="I365" s="16">
        <f t="shared" si="40"/>
        <v>3.5250508251695377E-62</v>
      </c>
      <c r="J365" s="16">
        <f t="shared" si="41"/>
        <v>345957.7579739684</v>
      </c>
    </row>
    <row r="366" spans="1:10" x14ac:dyDescent="0.25">
      <c r="A366" s="13">
        <v>17.9999999999946</v>
      </c>
      <c r="B366" s="13">
        <v>5.7855237075030708E-2</v>
      </c>
      <c r="C366" s="13">
        <f>VLOOKUP(A366,Getijverloop!A359:B1259,2)</f>
        <v>-0.25</v>
      </c>
      <c r="D366" s="13">
        <f t="shared" si="38"/>
        <v>0.30785523707503071</v>
      </c>
      <c r="E366" s="13">
        <f t="shared" si="35"/>
        <v>0.13961688756237225</v>
      </c>
      <c r="F366" s="13">
        <f t="shared" si="36"/>
        <v>5.9814904126962207E-75</v>
      </c>
      <c r="G366" s="13">
        <f t="shared" si="37"/>
        <v>1.2918269714419147E-81</v>
      </c>
      <c r="H366" s="13">
        <f t="shared" si="39"/>
        <v>5.9814955800041066E-74</v>
      </c>
      <c r="I366" s="16">
        <f t="shared" si="40"/>
        <v>2.1533384088014782E-70</v>
      </c>
      <c r="J366" s="16">
        <f t="shared" si="41"/>
        <v>345957.7579739684</v>
      </c>
    </row>
    <row r="367" spans="1:10" x14ac:dyDescent="0.25">
      <c r="A367" s="13">
        <v>18.1666666666613</v>
      </c>
      <c r="B367" s="13">
        <v>-1.6351128420070749E-2</v>
      </c>
      <c r="C367" s="13">
        <f>VLOOKUP(A367,Getijverloop!A360:B1260,2)</f>
        <v>-0.28999999999999998</v>
      </c>
      <c r="D367" s="13">
        <f t="shared" si="38"/>
        <v>0.27364887157992923</v>
      </c>
      <c r="E367" s="13">
        <f t="shared" si="35"/>
        <v>0.12410379663488859</v>
      </c>
      <c r="F367" s="13">
        <f t="shared" si="36"/>
        <v>3.2983442888761902E-85</v>
      </c>
      <c r="G367" s="13">
        <f t="shared" si="37"/>
        <v>1.0458852570213012E-92</v>
      </c>
      <c r="H367" s="13">
        <f t="shared" si="39"/>
        <v>3.2983447072302932E-84</v>
      </c>
      <c r="I367" s="16">
        <f t="shared" si="40"/>
        <v>1.1874040946029055E-80</v>
      </c>
      <c r="J367" s="16">
        <f t="shared" si="41"/>
        <v>345957.7579739684</v>
      </c>
    </row>
    <row r="368" spans="1:10" x14ac:dyDescent="0.25">
      <c r="A368" s="13">
        <v>18.3333333333279</v>
      </c>
      <c r="B368" s="13">
        <v>-0.10055749391515184</v>
      </c>
      <c r="C368" s="13">
        <f>VLOOKUP(A368,Getijverloop!A361:B1261,2)</f>
        <v>-0.34</v>
      </c>
      <c r="D368" s="13">
        <f t="shared" si="38"/>
        <v>0.23944250608484818</v>
      </c>
      <c r="E368" s="13">
        <f t="shared" ref="E368:E431" si="42">$I$14*D368/(MAX($D$18:$D$498))</f>
        <v>0.10859070570741418</v>
      </c>
      <c r="F368" s="13">
        <f t="shared" si="36"/>
        <v>1.475759420533813E-98</v>
      </c>
      <c r="G368" s="13">
        <f t="shared" si="37"/>
        <v>3.9713264420185663E-107</v>
      </c>
      <c r="H368" s="13">
        <f t="shared" si="39"/>
        <v>1.4757594364191186E-97</v>
      </c>
      <c r="I368" s="16">
        <f t="shared" si="40"/>
        <v>5.3127339711088268E-94</v>
      </c>
      <c r="J368" s="16">
        <f t="shared" si="41"/>
        <v>345957.7579739684</v>
      </c>
    </row>
    <row r="369" spans="1:10" x14ac:dyDescent="0.25">
      <c r="A369" s="13">
        <v>18.4999999999946</v>
      </c>
      <c r="B369" s="13">
        <v>-0.1747638594102533</v>
      </c>
      <c r="C369" s="13">
        <f>VLOOKUP(A369,Getijverloop!A362:B1262,2)</f>
        <v>-0.38</v>
      </c>
      <c r="D369" s="13">
        <f t="shared" si="38"/>
        <v>0.20523614058974671</v>
      </c>
      <c r="E369" s="13">
        <f t="shared" si="42"/>
        <v>9.3077614779930512E-2</v>
      </c>
      <c r="F369" s="13">
        <f t="shared" si="36"/>
        <v>3.8500229762511142E-116</v>
      </c>
      <c r="G369" s="13">
        <f t="shared" si="37"/>
        <v>3.8638690388156695E-126</v>
      </c>
      <c r="H369" s="13">
        <f t="shared" si="39"/>
        <v>3.8500229777966617E-115</v>
      </c>
      <c r="I369" s="16">
        <f t="shared" si="40"/>
        <v>1.3860082720067983E-111</v>
      </c>
      <c r="J369" s="16">
        <f t="shared" si="41"/>
        <v>345957.7579739684</v>
      </c>
    </row>
    <row r="370" spans="1:10" x14ac:dyDescent="0.25">
      <c r="A370" s="13">
        <v>18.6666666666612</v>
      </c>
      <c r="B370" s="13">
        <v>-0.25897022490533433</v>
      </c>
      <c r="C370" s="13">
        <f>VLOOKUP(A370,Getijverloop!A363:B1263,2)</f>
        <v>-0.43</v>
      </c>
      <c r="D370" s="13">
        <f t="shared" si="38"/>
        <v>0.17102977509466566</v>
      </c>
      <c r="E370" s="13">
        <f t="shared" si="42"/>
        <v>7.7564523852456116E-2</v>
      </c>
      <c r="F370" s="13">
        <f t="shared" si="36"/>
        <v>5.6267755066667122E-141</v>
      </c>
      <c r="G370" s="13">
        <f t="shared" si="37"/>
        <v>5.650755077393756E-153</v>
      </c>
      <c r="H370" s="13">
        <f t="shared" si="39"/>
        <v>5.6267755066893161E-140</v>
      </c>
      <c r="I370" s="16">
        <f t="shared" si="40"/>
        <v>2.0256391824081537E-136</v>
      </c>
      <c r="J370" s="16">
        <f t="shared" si="41"/>
        <v>345957.7579739684</v>
      </c>
    </row>
    <row r="371" spans="1:10" x14ac:dyDescent="0.25">
      <c r="A371" s="13">
        <v>18.8333333333279</v>
      </c>
      <c r="B371" s="13">
        <v>-0.3431765904004358</v>
      </c>
      <c r="C371" s="13">
        <f>VLOOKUP(A371,Getijverloop!A364:B1264,2)</f>
        <v>-0.48</v>
      </c>
      <c r="D371" s="13">
        <f t="shared" si="38"/>
        <v>0.13682340959956418</v>
      </c>
      <c r="E371" s="13">
        <f t="shared" si="42"/>
        <v>6.2051432924972443E-2</v>
      </c>
      <c r="F371" s="13">
        <f t="shared" si="36"/>
        <v>3.3889206251540922E-178</v>
      </c>
      <c r="G371" s="13">
        <f t="shared" si="37"/>
        <v>3.4066304402242797E-193</v>
      </c>
      <c r="H371" s="13">
        <f t="shared" si="39"/>
        <v>3.3889206251541057E-177</v>
      </c>
      <c r="I371" s="16">
        <f t="shared" si="40"/>
        <v>1.220011425055478E-173</v>
      </c>
      <c r="J371" s="16">
        <f t="shared" si="41"/>
        <v>345957.7579739684</v>
      </c>
    </row>
    <row r="372" spans="1:10" x14ac:dyDescent="0.25">
      <c r="A372" s="13">
        <v>18.9999999999945</v>
      </c>
      <c r="B372" s="13">
        <v>-0.42738295589551689</v>
      </c>
      <c r="C372" s="13">
        <f>VLOOKUP(A372,Getijverloop!A365:B1265,2)</f>
        <v>-0.53</v>
      </c>
      <c r="D372" s="13">
        <f t="shared" si="38"/>
        <v>0.10261704410448313</v>
      </c>
      <c r="E372" s="13">
        <f t="shared" si="42"/>
        <v>4.6538341997498039E-2</v>
      </c>
      <c r="F372" s="13">
        <f t="shared" si="36"/>
        <v>3.5544329946989858E-240</v>
      </c>
      <c r="G372" s="13">
        <f t="shared" si="37"/>
        <v>3.5783969298962622E-260</v>
      </c>
      <c r="H372" s="13">
        <f t="shared" si="39"/>
        <v>3.5544329946989859E-239</v>
      </c>
      <c r="I372" s="16">
        <f t="shared" si="40"/>
        <v>1.279595878091635E-235</v>
      </c>
      <c r="J372" s="16">
        <f t="shared" si="41"/>
        <v>345957.7579739684</v>
      </c>
    </row>
    <row r="373" spans="1:10" x14ac:dyDescent="0.25">
      <c r="A373" s="13">
        <v>19.1666666666612</v>
      </c>
      <c r="B373" s="13">
        <v>-0.50158932139061829</v>
      </c>
      <c r="C373" s="13">
        <f>VLOOKUP(A373,Getijverloop!A366:B1266,2)</f>
        <v>-0.56999999999999995</v>
      </c>
      <c r="D373" s="13">
        <f t="shared" si="38"/>
        <v>6.8410678609381659E-2</v>
      </c>
      <c r="E373" s="13">
        <f t="shared" si="42"/>
        <v>3.102525107001437E-2</v>
      </c>
      <c r="F373" s="13">
        <f t="shared" si="36"/>
        <v>0</v>
      </c>
      <c r="G373" s="13">
        <f t="shared" si="37"/>
        <v>0</v>
      </c>
      <c r="H373" s="13">
        <f t="shared" si="39"/>
        <v>0</v>
      </c>
      <c r="I373" s="16">
        <f t="shared" si="40"/>
        <v>0</v>
      </c>
      <c r="J373" s="16">
        <f t="shared" si="41"/>
        <v>345957.7579739684</v>
      </c>
    </row>
    <row r="374" spans="1:10" x14ac:dyDescent="0.25">
      <c r="A374" s="13">
        <v>19.3333333333279</v>
      </c>
      <c r="B374" s="13">
        <v>-0.5757956868857198</v>
      </c>
      <c r="C374" s="13">
        <f>VLOOKUP(A374,Getijverloop!A367:B1267,2)</f>
        <v>-0.61</v>
      </c>
      <c r="D374" s="13">
        <f t="shared" si="38"/>
        <v>3.4204313114280183E-2</v>
      </c>
      <c r="E374" s="13">
        <f t="shared" si="42"/>
        <v>1.5512160142530701E-2</v>
      </c>
      <c r="F374" s="13">
        <f t="shared" si="36"/>
        <v>0</v>
      </c>
      <c r="G374" s="13">
        <f t="shared" si="37"/>
        <v>0</v>
      </c>
      <c r="H374" s="13">
        <f t="shared" si="39"/>
        <v>0</v>
      </c>
      <c r="I374" s="16">
        <f t="shared" si="40"/>
        <v>0</v>
      </c>
      <c r="J374" s="16">
        <f t="shared" si="41"/>
        <v>345957.7579739684</v>
      </c>
    </row>
    <row r="375" spans="1:10" x14ac:dyDescent="0.25">
      <c r="A375" s="13">
        <v>19.4999999999945</v>
      </c>
      <c r="B375" s="13">
        <v>-0.65</v>
      </c>
      <c r="C375" s="13">
        <f>VLOOKUP(A375,Getijverloop!A368:B1268,2)</f>
        <v>-0.65</v>
      </c>
      <c r="D375" s="13">
        <f t="shared" si="38"/>
        <v>0</v>
      </c>
      <c r="E375" s="13">
        <f t="shared" si="42"/>
        <v>0</v>
      </c>
      <c r="F375" s="13">
        <f t="shared" si="36"/>
        <v>0</v>
      </c>
      <c r="G375" s="13">
        <f t="shared" si="37"/>
        <v>0</v>
      </c>
      <c r="H375" s="13">
        <f t="shared" si="39"/>
        <v>0</v>
      </c>
      <c r="I375" s="16">
        <f t="shared" si="40"/>
        <v>0</v>
      </c>
      <c r="J375" s="16">
        <f t="shared" si="41"/>
        <v>345957.7579739684</v>
      </c>
    </row>
    <row r="376" spans="1:10" x14ac:dyDescent="0.25">
      <c r="A376" s="13">
        <v>19.6666666666612</v>
      </c>
      <c r="B376" s="13">
        <v>-0.67</v>
      </c>
      <c r="C376" s="13">
        <f>VLOOKUP(A376,Getijverloop!A369:B1269,2)</f>
        <v>-0.67</v>
      </c>
      <c r="D376" s="13">
        <f t="shared" si="38"/>
        <v>0</v>
      </c>
      <c r="E376" s="13">
        <f t="shared" si="42"/>
        <v>0</v>
      </c>
      <c r="F376" s="13">
        <f t="shared" si="36"/>
        <v>0</v>
      </c>
      <c r="G376" s="13">
        <f t="shared" si="37"/>
        <v>0</v>
      </c>
      <c r="H376" s="13">
        <f t="shared" si="39"/>
        <v>0</v>
      </c>
      <c r="I376" s="16">
        <f t="shared" si="40"/>
        <v>0</v>
      </c>
      <c r="J376" s="16">
        <f t="shared" si="41"/>
        <v>345957.7579739684</v>
      </c>
    </row>
    <row r="377" spans="1:10" x14ac:dyDescent="0.25">
      <c r="A377" s="13">
        <v>19.833333333327801</v>
      </c>
      <c r="B377" s="13">
        <v>-0.7</v>
      </c>
      <c r="C377" s="13">
        <f>VLOOKUP(A377,Getijverloop!A370:B1270,2)</f>
        <v>-0.7</v>
      </c>
      <c r="D377" s="13">
        <f t="shared" si="38"/>
        <v>0</v>
      </c>
      <c r="E377" s="13">
        <f t="shared" si="42"/>
        <v>0</v>
      </c>
      <c r="F377" s="13">
        <f t="shared" si="36"/>
        <v>0</v>
      </c>
      <c r="G377" s="13">
        <f t="shared" si="37"/>
        <v>0</v>
      </c>
      <c r="H377" s="13">
        <f t="shared" si="39"/>
        <v>0</v>
      </c>
      <c r="I377" s="16">
        <f t="shared" si="40"/>
        <v>0</v>
      </c>
      <c r="J377" s="16">
        <f t="shared" si="41"/>
        <v>345957.7579739684</v>
      </c>
    </row>
    <row r="378" spans="1:10" x14ac:dyDescent="0.25">
      <c r="A378" s="13">
        <v>19.9999999999945</v>
      </c>
      <c r="B378" s="13">
        <v>-0.71</v>
      </c>
      <c r="C378" s="13">
        <f>VLOOKUP(A378,Getijverloop!A371:B1271,2)</f>
        <v>-0.71</v>
      </c>
      <c r="D378" s="13">
        <f t="shared" si="38"/>
        <v>0</v>
      </c>
      <c r="E378" s="13">
        <f t="shared" si="42"/>
        <v>0</v>
      </c>
      <c r="F378" s="13">
        <f t="shared" si="36"/>
        <v>0</v>
      </c>
      <c r="G378" s="13">
        <f t="shared" si="37"/>
        <v>0</v>
      </c>
      <c r="H378" s="13">
        <f t="shared" si="39"/>
        <v>0</v>
      </c>
      <c r="I378" s="16">
        <f t="shared" si="40"/>
        <v>0</v>
      </c>
      <c r="J378" s="16">
        <f t="shared" si="41"/>
        <v>345957.7579739684</v>
      </c>
    </row>
    <row r="379" spans="1:10" x14ac:dyDescent="0.25">
      <c r="A379" s="13">
        <v>20.166666666661101</v>
      </c>
      <c r="B379" s="13">
        <v>-0.72</v>
      </c>
      <c r="C379" s="13">
        <f>VLOOKUP(A379,Getijverloop!A372:B1272,2)</f>
        <v>-0.72</v>
      </c>
      <c r="D379" s="13">
        <f t="shared" si="38"/>
        <v>0</v>
      </c>
      <c r="E379" s="13">
        <f t="shared" si="42"/>
        <v>0</v>
      </c>
      <c r="F379" s="13">
        <f t="shared" si="36"/>
        <v>0</v>
      </c>
      <c r="G379" s="13">
        <f t="shared" si="37"/>
        <v>0</v>
      </c>
      <c r="H379" s="13">
        <f t="shared" si="39"/>
        <v>0</v>
      </c>
      <c r="I379" s="16">
        <f t="shared" si="40"/>
        <v>0</v>
      </c>
      <c r="J379" s="16">
        <f t="shared" si="41"/>
        <v>345957.7579739684</v>
      </c>
    </row>
    <row r="380" spans="1:10" x14ac:dyDescent="0.25">
      <c r="A380" s="13">
        <v>20.333333333327801</v>
      </c>
      <c r="B380" s="13">
        <v>-0.73</v>
      </c>
      <c r="C380" s="13">
        <f>VLOOKUP(A380,Getijverloop!A373:B1273,2)</f>
        <v>-0.73</v>
      </c>
      <c r="D380" s="13">
        <f t="shared" si="38"/>
        <v>0</v>
      </c>
      <c r="E380" s="13">
        <f t="shared" si="42"/>
        <v>0</v>
      </c>
      <c r="F380" s="13">
        <f t="shared" si="36"/>
        <v>0</v>
      </c>
      <c r="G380" s="13">
        <f t="shared" si="37"/>
        <v>0</v>
      </c>
      <c r="H380" s="13">
        <f t="shared" si="39"/>
        <v>0</v>
      </c>
      <c r="I380" s="16">
        <f t="shared" si="40"/>
        <v>0</v>
      </c>
      <c r="J380" s="16">
        <f t="shared" si="41"/>
        <v>345957.7579739684</v>
      </c>
    </row>
    <row r="381" spans="1:10" x14ac:dyDescent="0.25">
      <c r="A381" s="13">
        <v>20.4999999999945</v>
      </c>
      <c r="B381" s="13">
        <v>-0.73</v>
      </c>
      <c r="C381" s="13">
        <f>VLOOKUP(A381,Getijverloop!A374:B1274,2)</f>
        <v>-0.73</v>
      </c>
      <c r="D381" s="13">
        <f t="shared" si="38"/>
        <v>0</v>
      </c>
      <c r="E381" s="13">
        <f t="shared" si="42"/>
        <v>0</v>
      </c>
      <c r="F381" s="13">
        <f t="shared" si="36"/>
        <v>0</v>
      </c>
      <c r="G381" s="13">
        <f t="shared" si="37"/>
        <v>0</v>
      </c>
      <c r="H381" s="13">
        <f t="shared" si="39"/>
        <v>0</v>
      </c>
      <c r="I381" s="16">
        <f t="shared" si="40"/>
        <v>0</v>
      </c>
      <c r="J381" s="16">
        <f t="shared" si="41"/>
        <v>345957.7579739684</v>
      </c>
    </row>
    <row r="382" spans="1:10" x14ac:dyDescent="0.25">
      <c r="A382" s="13">
        <v>20.666666666661101</v>
      </c>
      <c r="B382" s="13">
        <v>-0.72</v>
      </c>
      <c r="C382" s="13">
        <f>VLOOKUP(A382,Getijverloop!A375:B1275,2)</f>
        <v>-0.72</v>
      </c>
      <c r="D382" s="13">
        <f t="shared" si="38"/>
        <v>0</v>
      </c>
      <c r="E382" s="13">
        <f t="shared" si="42"/>
        <v>0</v>
      </c>
      <c r="F382" s="13">
        <f t="shared" si="36"/>
        <v>0</v>
      </c>
      <c r="G382" s="13">
        <f t="shared" si="37"/>
        <v>0</v>
      </c>
      <c r="H382" s="13">
        <f t="shared" si="39"/>
        <v>0</v>
      </c>
      <c r="I382" s="16">
        <f t="shared" si="40"/>
        <v>0</v>
      </c>
      <c r="J382" s="16">
        <f t="shared" si="41"/>
        <v>345957.7579739684</v>
      </c>
    </row>
    <row r="383" spans="1:10" x14ac:dyDescent="0.25">
      <c r="A383" s="13">
        <v>20.833333333327801</v>
      </c>
      <c r="B383" s="13">
        <v>-0.71</v>
      </c>
      <c r="C383" s="13">
        <f>VLOOKUP(A383,Getijverloop!A376:B1276,2)</f>
        <v>-0.71</v>
      </c>
      <c r="D383" s="13">
        <f t="shared" si="38"/>
        <v>0</v>
      </c>
      <c r="E383" s="13">
        <f t="shared" si="42"/>
        <v>0</v>
      </c>
      <c r="F383" s="13">
        <f t="shared" si="36"/>
        <v>0</v>
      </c>
      <c r="G383" s="13">
        <f t="shared" si="37"/>
        <v>0</v>
      </c>
      <c r="H383" s="13">
        <f t="shared" si="39"/>
        <v>0</v>
      </c>
      <c r="I383" s="16">
        <f t="shared" si="40"/>
        <v>0</v>
      </c>
      <c r="J383" s="16">
        <f t="shared" si="41"/>
        <v>345957.7579739684</v>
      </c>
    </row>
    <row r="384" spans="1:10" x14ac:dyDescent="0.25">
      <c r="A384" s="13">
        <v>20.999999999994401</v>
      </c>
      <c r="B384" s="13">
        <v>-0.69</v>
      </c>
      <c r="C384" s="13">
        <f>VLOOKUP(A384,Getijverloop!A377:B1277,2)</f>
        <v>-0.69</v>
      </c>
      <c r="D384" s="13">
        <f t="shared" si="38"/>
        <v>0</v>
      </c>
      <c r="E384" s="13">
        <f t="shared" si="42"/>
        <v>0</v>
      </c>
      <c r="F384" s="13">
        <f t="shared" si="36"/>
        <v>0</v>
      </c>
      <c r="G384" s="13">
        <f t="shared" si="37"/>
        <v>0</v>
      </c>
      <c r="H384" s="13">
        <f t="shared" si="39"/>
        <v>0</v>
      </c>
      <c r="I384" s="16">
        <f t="shared" si="40"/>
        <v>0</v>
      </c>
      <c r="J384" s="16">
        <f t="shared" si="41"/>
        <v>345957.7579739684</v>
      </c>
    </row>
    <row r="385" spans="1:10" x14ac:dyDescent="0.25">
      <c r="A385" s="13">
        <v>21.166666666661101</v>
      </c>
      <c r="B385" s="13">
        <v>-0.67</v>
      </c>
      <c r="C385" s="13">
        <f>VLOOKUP(A385,Getijverloop!A378:B1278,2)</f>
        <v>-0.67</v>
      </c>
      <c r="D385" s="13">
        <f t="shared" si="38"/>
        <v>0</v>
      </c>
      <c r="E385" s="13">
        <f t="shared" si="42"/>
        <v>0</v>
      </c>
      <c r="F385" s="13">
        <f t="shared" si="36"/>
        <v>0</v>
      </c>
      <c r="G385" s="13">
        <f t="shared" si="37"/>
        <v>0</v>
      </c>
      <c r="H385" s="13">
        <f t="shared" si="39"/>
        <v>0</v>
      </c>
      <c r="I385" s="16">
        <f t="shared" si="40"/>
        <v>0</v>
      </c>
      <c r="J385" s="16">
        <f t="shared" si="41"/>
        <v>345957.7579739684</v>
      </c>
    </row>
    <row r="386" spans="1:10" x14ac:dyDescent="0.25">
      <c r="A386" s="13">
        <v>21.333333333327701</v>
      </c>
      <c r="B386" s="13">
        <v>-0.65</v>
      </c>
      <c r="C386" s="13">
        <f>VLOOKUP(A386,Getijverloop!A379:B1279,2)</f>
        <v>-0.65</v>
      </c>
      <c r="D386" s="13">
        <f t="shared" si="38"/>
        <v>0</v>
      </c>
      <c r="E386" s="13">
        <f t="shared" si="42"/>
        <v>0</v>
      </c>
      <c r="F386" s="13">
        <f t="shared" si="36"/>
        <v>0</v>
      </c>
      <c r="G386" s="13">
        <f t="shared" si="37"/>
        <v>0</v>
      </c>
      <c r="H386" s="13">
        <f t="shared" si="39"/>
        <v>0</v>
      </c>
      <c r="I386" s="16">
        <f t="shared" si="40"/>
        <v>0</v>
      </c>
      <c r="J386" s="16">
        <f t="shared" si="41"/>
        <v>345957.7579739684</v>
      </c>
    </row>
    <row r="387" spans="1:10" x14ac:dyDescent="0.25">
      <c r="A387" s="13">
        <v>21.499999999994401</v>
      </c>
      <c r="B387" s="13">
        <v>-0.62</v>
      </c>
      <c r="C387" s="13">
        <f>VLOOKUP(A387,Getijverloop!A380:B1280,2)</f>
        <v>-0.62</v>
      </c>
      <c r="D387" s="13">
        <f t="shared" si="38"/>
        <v>0</v>
      </c>
      <c r="E387" s="13">
        <f t="shared" si="42"/>
        <v>0</v>
      </c>
      <c r="F387" s="13">
        <f t="shared" si="36"/>
        <v>0</v>
      </c>
      <c r="G387" s="13">
        <f t="shared" si="37"/>
        <v>0</v>
      </c>
      <c r="H387" s="13">
        <f t="shared" si="39"/>
        <v>0</v>
      </c>
      <c r="I387" s="16">
        <f t="shared" si="40"/>
        <v>0</v>
      </c>
      <c r="J387" s="16">
        <f t="shared" si="41"/>
        <v>345957.7579739684</v>
      </c>
    </row>
    <row r="388" spans="1:10" x14ac:dyDescent="0.25">
      <c r="A388" s="13">
        <v>21.666666666661101</v>
      </c>
      <c r="B388" s="13">
        <v>-0.59</v>
      </c>
      <c r="C388" s="13">
        <f>VLOOKUP(A388,Getijverloop!A381:B1281,2)</f>
        <v>-0.59</v>
      </c>
      <c r="D388" s="13">
        <f t="shared" si="38"/>
        <v>0</v>
      </c>
      <c r="E388" s="13">
        <f t="shared" si="42"/>
        <v>0</v>
      </c>
      <c r="F388" s="13">
        <f t="shared" si="36"/>
        <v>0</v>
      </c>
      <c r="G388" s="13">
        <f t="shared" si="37"/>
        <v>0</v>
      </c>
      <c r="H388" s="13">
        <f t="shared" si="39"/>
        <v>0</v>
      </c>
      <c r="I388" s="16">
        <f t="shared" si="40"/>
        <v>0</v>
      </c>
      <c r="J388" s="16">
        <f t="shared" si="41"/>
        <v>345957.7579739684</v>
      </c>
    </row>
    <row r="389" spans="1:10" x14ac:dyDescent="0.25">
      <c r="A389" s="13">
        <v>21.833333333327701</v>
      </c>
      <c r="B389" s="13">
        <v>-0.56000000000000005</v>
      </c>
      <c r="C389" s="13">
        <f>VLOOKUP(A389,Getijverloop!A382:B1282,2)</f>
        <v>-0.56000000000000005</v>
      </c>
      <c r="D389" s="13">
        <f t="shared" si="38"/>
        <v>0</v>
      </c>
      <c r="E389" s="13">
        <f t="shared" si="42"/>
        <v>0</v>
      </c>
      <c r="F389" s="13">
        <f t="shared" si="36"/>
        <v>0</v>
      </c>
      <c r="G389" s="13">
        <f t="shared" si="37"/>
        <v>0</v>
      </c>
      <c r="H389" s="13">
        <f t="shared" si="39"/>
        <v>0</v>
      </c>
      <c r="I389" s="16">
        <f t="shared" si="40"/>
        <v>0</v>
      </c>
      <c r="J389" s="16">
        <f t="shared" si="41"/>
        <v>345957.7579739684</v>
      </c>
    </row>
    <row r="390" spans="1:10" x14ac:dyDescent="0.25">
      <c r="A390" s="13">
        <v>21.999999999994401</v>
      </c>
      <c r="B390" s="13">
        <v>-0.53</v>
      </c>
      <c r="C390" s="13">
        <f>VLOOKUP(A390,Getijverloop!A383:B1283,2)</f>
        <v>-0.53</v>
      </c>
      <c r="D390" s="13">
        <f t="shared" si="38"/>
        <v>0</v>
      </c>
      <c r="E390" s="13">
        <f t="shared" si="42"/>
        <v>0</v>
      </c>
      <c r="F390" s="13">
        <f t="shared" si="36"/>
        <v>0</v>
      </c>
      <c r="G390" s="13">
        <f t="shared" si="37"/>
        <v>0</v>
      </c>
      <c r="H390" s="13">
        <f t="shared" si="39"/>
        <v>0</v>
      </c>
      <c r="I390" s="16">
        <f t="shared" si="40"/>
        <v>0</v>
      </c>
      <c r="J390" s="16">
        <f t="shared" si="41"/>
        <v>345957.7579739684</v>
      </c>
    </row>
    <row r="391" spans="1:10" x14ac:dyDescent="0.25">
      <c r="A391" s="13">
        <v>22.166666666661001</v>
      </c>
      <c r="B391" s="13">
        <v>-0.5</v>
      </c>
      <c r="C391" s="13">
        <f>VLOOKUP(A391,Getijverloop!A384:B1284,2)</f>
        <v>-0.5</v>
      </c>
      <c r="D391" s="13">
        <f t="shared" si="38"/>
        <v>0</v>
      </c>
      <c r="E391" s="13">
        <f t="shared" si="42"/>
        <v>0</v>
      </c>
      <c r="F391" s="13">
        <f t="shared" si="36"/>
        <v>0</v>
      </c>
      <c r="G391" s="13">
        <f t="shared" si="37"/>
        <v>0</v>
      </c>
      <c r="H391" s="13">
        <f t="shared" si="39"/>
        <v>0</v>
      </c>
      <c r="I391" s="16">
        <f t="shared" si="40"/>
        <v>0</v>
      </c>
      <c r="J391" s="16">
        <f t="shared" si="41"/>
        <v>345957.7579739684</v>
      </c>
    </row>
    <row r="392" spans="1:10" x14ac:dyDescent="0.25">
      <c r="A392" s="13">
        <v>22.333333333327701</v>
      </c>
      <c r="B392" s="13">
        <v>-0.45</v>
      </c>
      <c r="C392" s="13">
        <f>VLOOKUP(A392,Getijverloop!A385:B1285,2)</f>
        <v>-0.45</v>
      </c>
      <c r="D392" s="13">
        <f t="shared" si="38"/>
        <v>0</v>
      </c>
      <c r="E392" s="13">
        <f t="shared" si="42"/>
        <v>0</v>
      </c>
      <c r="F392" s="13">
        <f t="shared" si="36"/>
        <v>0</v>
      </c>
      <c r="G392" s="13">
        <f t="shared" si="37"/>
        <v>0</v>
      </c>
      <c r="H392" s="13">
        <f t="shared" si="39"/>
        <v>0</v>
      </c>
      <c r="I392" s="16">
        <f t="shared" si="40"/>
        <v>0</v>
      </c>
      <c r="J392" s="16">
        <f t="shared" si="41"/>
        <v>345957.7579739684</v>
      </c>
    </row>
    <row r="393" spans="1:10" x14ac:dyDescent="0.25">
      <c r="A393" s="13">
        <v>22.499999999994301</v>
      </c>
      <c r="B393" s="13">
        <v>-0.4</v>
      </c>
      <c r="C393" s="13">
        <f>VLOOKUP(A393,Getijverloop!A386:B1286,2)</f>
        <v>-0.4</v>
      </c>
      <c r="D393" s="13">
        <f t="shared" si="38"/>
        <v>0</v>
      </c>
      <c r="E393" s="13">
        <f t="shared" si="42"/>
        <v>0</v>
      </c>
      <c r="F393" s="13">
        <f t="shared" si="36"/>
        <v>0</v>
      </c>
      <c r="G393" s="13">
        <f t="shared" si="37"/>
        <v>0</v>
      </c>
      <c r="H393" s="13">
        <f t="shared" si="39"/>
        <v>0</v>
      </c>
      <c r="I393" s="16">
        <f t="shared" si="40"/>
        <v>0</v>
      </c>
      <c r="J393" s="16">
        <f t="shared" si="41"/>
        <v>345957.7579739684</v>
      </c>
    </row>
    <row r="394" spans="1:10" x14ac:dyDescent="0.25">
      <c r="A394" s="13">
        <v>22.666666666661001</v>
      </c>
      <c r="B394" s="13">
        <v>-0.33</v>
      </c>
      <c r="C394" s="13">
        <f>VLOOKUP(A394,Getijverloop!A387:B1287,2)</f>
        <v>-0.33</v>
      </c>
      <c r="D394" s="13">
        <f t="shared" si="38"/>
        <v>0</v>
      </c>
      <c r="E394" s="13">
        <f t="shared" si="42"/>
        <v>0</v>
      </c>
      <c r="F394" s="13">
        <f t="shared" si="36"/>
        <v>0</v>
      </c>
      <c r="G394" s="13">
        <f t="shared" si="37"/>
        <v>0</v>
      </c>
      <c r="H394" s="13">
        <f t="shared" si="39"/>
        <v>0</v>
      </c>
      <c r="I394" s="16">
        <f t="shared" si="40"/>
        <v>0</v>
      </c>
      <c r="J394" s="16">
        <f t="shared" si="41"/>
        <v>345957.7579739684</v>
      </c>
    </row>
    <row r="395" spans="1:10" x14ac:dyDescent="0.25">
      <c r="A395" s="13">
        <v>22.833333333327701</v>
      </c>
      <c r="B395" s="13">
        <v>-0.24</v>
      </c>
      <c r="C395" s="13">
        <f>VLOOKUP(A395,Getijverloop!A388:B1288,2)</f>
        <v>-0.24</v>
      </c>
      <c r="D395" s="13">
        <f t="shared" si="38"/>
        <v>0</v>
      </c>
      <c r="E395" s="13">
        <f t="shared" si="42"/>
        <v>0</v>
      </c>
      <c r="F395" s="13">
        <f t="shared" si="36"/>
        <v>0</v>
      </c>
      <c r="G395" s="13">
        <f t="shared" si="37"/>
        <v>0</v>
      </c>
      <c r="H395" s="13">
        <f t="shared" si="39"/>
        <v>0</v>
      </c>
      <c r="I395" s="16">
        <f t="shared" si="40"/>
        <v>0</v>
      </c>
      <c r="J395" s="16">
        <f t="shared" si="41"/>
        <v>345957.7579739684</v>
      </c>
    </row>
    <row r="396" spans="1:10" x14ac:dyDescent="0.25">
      <c r="A396" s="13">
        <v>22.999999999994301</v>
      </c>
      <c r="B396" s="13">
        <v>-0.14000000000000001</v>
      </c>
      <c r="C396" s="13">
        <f>VLOOKUP(A396,Getijverloop!A389:B1289,2)</f>
        <v>-0.14000000000000001</v>
      </c>
      <c r="D396" s="13">
        <f t="shared" si="38"/>
        <v>0</v>
      </c>
      <c r="E396" s="13">
        <f t="shared" si="42"/>
        <v>0</v>
      </c>
      <c r="F396" s="13">
        <f t="shared" si="36"/>
        <v>0</v>
      </c>
      <c r="G396" s="13">
        <f t="shared" si="37"/>
        <v>0</v>
      </c>
      <c r="H396" s="13">
        <f t="shared" si="39"/>
        <v>0</v>
      </c>
      <c r="I396" s="16">
        <f t="shared" si="40"/>
        <v>0</v>
      </c>
      <c r="J396" s="16">
        <f t="shared" si="41"/>
        <v>345957.7579739684</v>
      </c>
    </row>
    <row r="397" spans="1:10" x14ac:dyDescent="0.25">
      <c r="A397" s="13">
        <v>23.166666666661001</v>
      </c>
      <c r="B397" s="13">
        <v>-0.02</v>
      </c>
      <c r="C397" s="13">
        <f>VLOOKUP(A397,Getijverloop!A390:B1290,2)</f>
        <v>-0.02</v>
      </c>
      <c r="D397" s="13">
        <f t="shared" si="38"/>
        <v>0</v>
      </c>
      <c r="E397" s="13">
        <f t="shared" si="42"/>
        <v>0</v>
      </c>
      <c r="F397" s="13">
        <f t="shared" si="36"/>
        <v>0</v>
      </c>
      <c r="G397" s="13">
        <f t="shared" si="37"/>
        <v>0</v>
      </c>
      <c r="H397" s="13">
        <f t="shared" si="39"/>
        <v>0</v>
      </c>
      <c r="I397" s="16">
        <f t="shared" si="40"/>
        <v>0</v>
      </c>
      <c r="J397" s="16">
        <f t="shared" si="41"/>
        <v>345957.7579739684</v>
      </c>
    </row>
    <row r="398" spans="1:10" x14ac:dyDescent="0.25">
      <c r="A398" s="13">
        <v>23.333333333328</v>
      </c>
      <c r="B398" s="13">
        <v>0.11</v>
      </c>
      <c r="C398" s="13">
        <f>VLOOKUP(A398,Getijverloop!A391:B1291,2)</f>
        <v>0.11</v>
      </c>
      <c r="D398" s="13">
        <f t="shared" si="38"/>
        <v>0</v>
      </c>
      <c r="E398" s="13">
        <f t="shared" si="42"/>
        <v>0</v>
      </c>
      <c r="F398" s="13">
        <f t="shared" si="36"/>
        <v>0</v>
      </c>
      <c r="G398" s="13">
        <f t="shared" si="37"/>
        <v>0</v>
      </c>
      <c r="H398" s="13">
        <f t="shared" si="39"/>
        <v>0</v>
      </c>
      <c r="I398" s="16">
        <f t="shared" si="40"/>
        <v>0</v>
      </c>
      <c r="J398" s="16">
        <f t="shared" si="41"/>
        <v>345957.7579739684</v>
      </c>
    </row>
    <row r="399" spans="1:10" x14ac:dyDescent="0.25">
      <c r="A399" s="13">
        <v>23.499999999993999</v>
      </c>
      <c r="B399" s="13">
        <v>0.25</v>
      </c>
      <c r="C399" s="13">
        <f>VLOOKUP(A399,Getijverloop!A392:B1292,2)</f>
        <v>0.25</v>
      </c>
      <c r="D399" s="13">
        <f t="shared" si="38"/>
        <v>0</v>
      </c>
      <c r="E399" s="13">
        <f t="shared" si="42"/>
        <v>0</v>
      </c>
      <c r="F399" s="13">
        <f t="shared" si="36"/>
        <v>0</v>
      </c>
      <c r="G399" s="13">
        <f t="shared" si="37"/>
        <v>0</v>
      </c>
      <c r="H399" s="13">
        <f t="shared" si="39"/>
        <v>0</v>
      </c>
      <c r="I399" s="16">
        <f t="shared" si="40"/>
        <v>0</v>
      </c>
      <c r="J399" s="16">
        <f t="shared" si="41"/>
        <v>345957.7579739684</v>
      </c>
    </row>
    <row r="400" spans="1:10" x14ac:dyDescent="0.25">
      <c r="A400" s="13">
        <v>23.666666666661001</v>
      </c>
      <c r="B400" s="13">
        <v>0.39</v>
      </c>
      <c r="C400" s="13">
        <f>VLOOKUP(A400,Getijverloop!A393:B1293,2)</f>
        <v>0.39</v>
      </c>
      <c r="D400" s="13">
        <f t="shared" si="38"/>
        <v>0</v>
      </c>
      <c r="E400" s="13">
        <f t="shared" si="42"/>
        <v>0</v>
      </c>
      <c r="F400" s="13">
        <f t="shared" si="36"/>
        <v>0</v>
      </c>
      <c r="G400" s="13">
        <f t="shared" si="37"/>
        <v>0</v>
      </c>
      <c r="H400" s="13">
        <f t="shared" si="39"/>
        <v>0</v>
      </c>
      <c r="I400" s="16">
        <f t="shared" si="40"/>
        <v>0</v>
      </c>
      <c r="J400" s="16">
        <f t="shared" si="41"/>
        <v>345957.7579739684</v>
      </c>
    </row>
    <row r="401" spans="1:10" x14ac:dyDescent="0.25">
      <c r="A401" s="13">
        <v>23.833333333328</v>
      </c>
      <c r="B401" s="13">
        <v>0.54</v>
      </c>
      <c r="C401" s="13">
        <f>VLOOKUP(A401,Getijverloop!A394:B1294,2)</f>
        <v>0.54</v>
      </c>
      <c r="D401" s="13">
        <f t="shared" si="38"/>
        <v>0</v>
      </c>
      <c r="E401" s="13">
        <f t="shared" si="42"/>
        <v>0</v>
      </c>
      <c r="F401" s="13">
        <f t="shared" si="36"/>
        <v>0</v>
      </c>
      <c r="G401" s="13">
        <f t="shared" si="37"/>
        <v>0</v>
      </c>
      <c r="H401" s="13">
        <f t="shared" si="39"/>
        <v>0</v>
      </c>
      <c r="I401" s="16">
        <f t="shared" si="40"/>
        <v>0</v>
      </c>
      <c r="J401" s="16">
        <f t="shared" si="41"/>
        <v>345957.7579739684</v>
      </c>
    </row>
    <row r="402" spans="1:10" x14ac:dyDescent="0.25">
      <c r="A402" s="13">
        <v>23.999999999993999</v>
      </c>
      <c r="B402" s="13">
        <v>0.67</v>
      </c>
      <c r="C402" s="13">
        <f>VLOOKUP(A402,Getijverloop!A395:B1295,2)</f>
        <v>0.67</v>
      </c>
      <c r="D402" s="13">
        <f t="shared" si="38"/>
        <v>0</v>
      </c>
      <c r="E402" s="13">
        <f t="shared" si="42"/>
        <v>0</v>
      </c>
      <c r="F402" s="13">
        <f t="shared" ref="F402:F465" si="43">IF(B402&gt;$I$2,0.13*($I$9*E402^3)^0.5+0.6*($I$9*(B402-$I$2)^3)^0.5,IF(E402=0,0,0.13*($I$9*E402^3)^0.5*EXP((-3*($I$2-B402))/(E402*$I$12))))</f>
        <v>0</v>
      </c>
      <c r="G402" s="13">
        <f t="shared" ref="G402:G465" si="44">IF(B402&gt;$I$4,0.13*($I$9*E402^3)^0.5+0.6*($I$9*(B402-$I$4)^3)^0.5,IF(E402=0,0,0.13*($I$9*E402^3)^0.5*EXP((-3*($I$4-B402))/(E402*$I$12))))</f>
        <v>0</v>
      </c>
      <c r="H402" s="13">
        <f t="shared" si="39"/>
        <v>0</v>
      </c>
      <c r="I402" s="16">
        <f t="shared" si="40"/>
        <v>0</v>
      </c>
      <c r="J402" s="16">
        <f t="shared" si="41"/>
        <v>345957.7579739684</v>
      </c>
    </row>
    <row r="403" spans="1:10" x14ac:dyDescent="0.25">
      <c r="A403" s="13">
        <v>24.166666666661001</v>
      </c>
      <c r="B403" s="13">
        <v>0.78</v>
      </c>
      <c r="C403" s="13">
        <f>VLOOKUP(A403,Getijverloop!A396:B1296,2)</f>
        <v>0.78</v>
      </c>
      <c r="D403" s="13">
        <f t="shared" ref="D403:D466" si="45">B403-C403</f>
        <v>0</v>
      </c>
      <c r="E403" s="13">
        <f t="shared" si="42"/>
        <v>0</v>
      </c>
      <c r="F403" s="13">
        <f t="shared" si="43"/>
        <v>0</v>
      </c>
      <c r="G403" s="13">
        <f t="shared" si="44"/>
        <v>0</v>
      </c>
      <c r="H403" s="13">
        <f t="shared" ref="H403:H466" si="46">F403*$I$3+G403*$I$5</f>
        <v>0</v>
      </c>
      <c r="I403" s="16">
        <f t="shared" ref="I403:I466" si="47">H403*3600</f>
        <v>0</v>
      </c>
      <c r="J403" s="16">
        <f t="shared" si="41"/>
        <v>345957.7579739684</v>
      </c>
    </row>
    <row r="404" spans="1:10" x14ac:dyDescent="0.25">
      <c r="A404" s="13">
        <v>24.333333333328</v>
      </c>
      <c r="B404" s="13">
        <v>0.87</v>
      </c>
      <c r="C404" s="13">
        <f>VLOOKUP(A404,Getijverloop!A397:B1297,2)</f>
        <v>0.87</v>
      </c>
      <c r="D404" s="13">
        <f t="shared" si="45"/>
        <v>0</v>
      </c>
      <c r="E404" s="13">
        <f t="shared" si="42"/>
        <v>0</v>
      </c>
      <c r="F404" s="13">
        <f t="shared" si="43"/>
        <v>0</v>
      </c>
      <c r="G404" s="13">
        <f t="shared" si="44"/>
        <v>0</v>
      </c>
      <c r="H404" s="13">
        <f t="shared" si="46"/>
        <v>0</v>
      </c>
      <c r="I404" s="16">
        <f t="shared" si="47"/>
        <v>0</v>
      </c>
      <c r="J404" s="16">
        <f t="shared" ref="J404:J467" si="48">J403+I404</f>
        <v>345957.7579739684</v>
      </c>
    </row>
    <row r="405" spans="1:10" x14ac:dyDescent="0.25">
      <c r="A405" s="13">
        <v>24.499999999993999</v>
      </c>
      <c r="B405" s="13">
        <v>0.93</v>
      </c>
      <c r="C405" s="13">
        <f>VLOOKUP(A405,Getijverloop!A398:B1298,2)</f>
        <v>0.93</v>
      </c>
      <c r="D405" s="13">
        <f t="shared" si="45"/>
        <v>0</v>
      </c>
      <c r="E405" s="13">
        <f t="shared" si="42"/>
        <v>0</v>
      </c>
      <c r="F405" s="13">
        <f t="shared" si="43"/>
        <v>0</v>
      </c>
      <c r="G405" s="13">
        <f t="shared" si="44"/>
        <v>0</v>
      </c>
      <c r="H405" s="13">
        <f t="shared" si="46"/>
        <v>0</v>
      </c>
      <c r="I405" s="16">
        <f t="shared" si="47"/>
        <v>0</v>
      </c>
      <c r="J405" s="16">
        <f t="shared" si="48"/>
        <v>345957.7579739684</v>
      </c>
    </row>
    <row r="406" spans="1:10" x14ac:dyDescent="0.25">
      <c r="A406" s="13">
        <v>24.666666666661001</v>
      </c>
      <c r="B406" s="13">
        <v>0.96</v>
      </c>
      <c r="C406" s="13">
        <f>VLOOKUP(A406,Getijverloop!A399:B1299,2)</f>
        <v>0.96</v>
      </c>
      <c r="D406" s="13">
        <f t="shared" si="45"/>
        <v>0</v>
      </c>
      <c r="E406" s="13">
        <f t="shared" si="42"/>
        <v>0</v>
      </c>
      <c r="F406" s="13">
        <f t="shared" si="43"/>
        <v>0</v>
      </c>
      <c r="G406" s="13">
        <f t="shared" si="44"/>
        <v>0</v>
      </c>
      <c r="H406" s="13">
        <f t="shared" si="46"/>
        <v>0</v>
      </c>
      <c r="I406" s="16">
        <f t="shared" si="47"/>
        <v>0</v>
      </c>
      <c r="J406" s="16">
        <f t="shared" si="48"/>
        <v>345957.7579739684</v>
      </c>
    </row>
    <row r="407" spans="1:10" x14ac:dyDescent="0.25">
      <c r="A407" s="13">
        <v>24.833333333328</v>
      </c>
      <c r="B407" s="13">
        <v>0.97</v>
      </c>
      <c r="C407" s="13">
        <f>VLOOKUP(A407,Getijverloop!A400:B1300,2)</f>
        <v>0.97</v>
      </c>
      <c r="D407" s="13">
        <f t="shared" si="45"/>
        <v>0</v>
      </c>
      <c r="E407" s="13">
        <f t="shared" si="42"/>
        <v>0</v>
      </c>
      <c r="F407" s="13">
        <f t="shared" si="43"/>
        <v>0</v>
      </c>
      <c r="G407" s="13">
        <f t="shared" si="44"/>
        <v>0</v>
      </c>
      <c r="H407" s="13">
        <f t="shared" si="46"/>
        <v>0</v>
      </c>
      <c r="I407" s="16">
        <f t="shared" si="47"/>
        <v>0</v>
      </c>
      <c r="J407" s="16">
        <f t="shared" si="48"/>
        <v>345957.7579739684</v>
      </c>
    </row>
    <row r="408" spans="1:10" x14ac:dyDescent="0.25">
      <c r="A408" s="13">
        <v>24.999999999993999</v>
      </c>
      <c r="B408" s="13">
        <v>0.96</v>
      </c>
      <c r="C408" s="13">
        <f>VLOOKUP(A408,Getijverloop!A401:B1301,2)</f>
        <v>0.96</v>
      </c>
      <c r="D408" s="13">
        <f t="shared" si="45"/>
        <v>0</v>
      </c>
      <c r="E408" s="13">
        <f t="shared" si="42"/>
        <v>0</v>
      </c>
      <c r="F408" s="13">
        <f t="shared" si="43"/>
        <v>0</v>
      </c>
      <c r="G408" s="13">
        <f t="shared" si="44"/>
        <v>0</v>
      </c>
      <c r="H408" s="13">
        <f t="shared" si="46"/>
        <v>0</v>
      </c>
      <c r="I408" s="16">
        <f t="shared" si="47"/>
        <v>0</v>
      </c>
      <c r="J408" s="16">
        <f t="shared" si="48"/>
        <v>345957.7579739684</v>
      </c>
    </row>
    <row r="409" spans="1:10" x14ac:dyDescent="0.25">
      <c r="A409" s="13">
        <v>25.166666666661001</v>
      </c>
      <c r="B409" s="13">
        <v>0.93</v>
      </c>
      <c r="C409" s="13">
        <f>VLOOKUP(A409,Getijverloop!A402:B1302,2)</f>
        <v>0.93</v>
      </c>
      <c r="D409" s="13">
        <f t="shared" si="45"/>
        <v>0</v>
      </c>
      <c r="E409" s="13">
        <f t="shared" si="42"/>
        <v>0</v>
      </c>
      <c r="F409" s="13">
        <f t="shared" si="43"/>
        <v>0</v>
      </c>
      <c r="G409" s="13">
        <f t="shared" si="44"/>
        <v>0</v>
      </c>
      <c r="H409" s="13">
        <f t="shared" si="46"/>
        <v>0</v>
      </c>
      <c r="I409" s="16">
        <f t="shared" si="47"/>
        <v>0</v>
      </c>
      <c r="J409" s="16">
        <f t="shared" si="48"/>
        <v>345957.7579739684</v>
      </c>
    </row>
    <row r="410" spans="1:10" x14ac:dyDescent="0.25">
      <c r="A410" s="13">
        <v>25.333333333328</v>
      </c>
      <c r="B410" s="13">
        <v>0.89</v>
      </c>
      <c r="C410" s="13">
        <f>VLOOKUP(A410,Getijverloop!A403:B1303,2)</f>
        <v>0.89</v>
      </c>
      <c r="D410" s="13">
        <f t="shared" si="45"/>
        <v>0</v>
      </c>
      <c r="E410" s="13">
        <f t="shared" si="42"/>
        <v>0</v>
      </c>
      <c r="F410" s="13">
        <f t="shared" si="43"/>
        <v>0</v>
      </c>
      <c r="G410" s="13">
        <f t="shared" si="44"/>
        <v>0</v>
      </c>
      <c r="H410" s="13">
        <f t="shared" si="46"/>
        <v>0</v>
      </c>
      <c r="I410" s="16">
        <f t="shared" si="47"/>
        <v>0</v>
      </c>
      <c r="J410" s="16">
        <f t="shared" si="48"/>
        <v>345957.7579739684</v>
      </c>
    </row>
    <row r="411" spans="1:10" x14ac:dyDescent="0.25">
      <c r="A411" s="13">
        <v>25.499999999993999</v>
      </c>
      <c r="B411" s="13">
        <v>0.85</v>
      </c>
      <c r="C411" s="13">
        <f>VLOOKUP(A411,Getijverloop!A404:B1304,2)</f>
        <v>0.85</v>
      </c>
      <c r="D411" s="13">
        <f t="shared" si="45"/>
        <v>0</v>
      </c>
      <c r="E411" s="13">
        <f t="shared" si="42"/>
        <v>0</v>
      </c>
      <c r="F411" s="13">
        <f t="shared" si="43"/>
        <v>0</v>
      </c>
      <c r="G411" s="13">
        <f t="shared" si="44"/>
        <v>0</v>
      </c>
      <c r="H411" s="13">
        <f t="shared" si="46"/>
        <v>0</v>
      </c>
      <c r="I411" s="16">
        <f t="shared" si="47"/>
        <v>0</v>
      </c>
      <c r="J411" s="16">
        <f t="shared" si="48"/>
        <v>345957.7579739684</v>
      </c>
    </row>
    <row r="412" spans="1:10" x14ac:dyDescent="0.25">
      <c r="A412" s="13">
        <v>25.666666666661001</v>
      </c>
      <c r="B412" s="13">
        <v>0.8</v>
      </c>
      <c r="C412" s="13">
        <f>VLOOKUP(A412,Getijverloop!A405:B1305,2)</f>
        <v>0.8</v>
      </c>
      <c r="D412" s="13">
        <f t="shared" si="45"/>
        <v>0</v>
      </c>
      <c r="E412" s="13">
        <f t="shared" si="42"/>
        <v>0</v>
      </c>
      <c r="F412" s="13">
        <f t="shared" si="43"/>
        <v>0</v>
      </c>
      <c r="G412" s="13">
        <f t="shared" si="44"/>
        <v>0</v>
      </c>
      <c r="H412" s="13">
        <f t="shared" si="46"/>
        <v>0</v>
      </c>
      <c r="I412" s="16">
        <f t="shared" si="47"/>
        <v>0</v>
      </c>
      <c r="J412" s="16">
        <f t="shared" si="48"/>
        <v>345957.7579739684</v>
      </c>
    </row>
    <row r="413" spans="1:10" x14ac:dyDescent="0.25">
      <c r="A413" s="13">
        <v>25.833333333327001</v>
      </c>
      <c r="B413" s="13">
        <v>0.75</v>
      </c>
      <c r="C413" s="13">
        <f>VLOOKUP(A413,Getijverloop!A406:B1306,2)</f>
        <v>0.75</v>
      </c>
      <c r="D413" s="13">
        <f t="shared" si="45"/>
        <v>0</v>
      </c>
      <c r="E413" s="13">
        <f t="shared" si="42"/>
        <v>0</v>
      </c>
      <c r="F413" s="13">
        <f t="shared" si="43"/>
        <v>0</v>
      </c>
      <c r="G413" s="13">
        <f t="shared" si="44"/>
        <v>0</v>
      </c>
      <c r="H413" s="13">
        <f t="shared" si="46"/>
        <v>0</v>
      </c>
      <c r="I413" s="16">
        <f t="shared" si="47"/>
        <v>0</v>
      </c>
      <c r="J413" s="16">
        <f t="shared" si="48"/>
        <v>345957.7579739684</v>
      </c>
    </row>
    <row r="414" spans="1:10" x14ac:dyDescent="0.25">
      <c r="A414" s="13">
        <v>25.999999999993999</v>
      </c>
      <c r="B414" s="13">
        <v>0.71</v>
      </c>
      <c r="C414" s="13">
        <f>VLOOKUP(A414,Getijverloop!A407:B1307,2)</f>
        <v>0.71</v>
      </c>
      <c r="D414" s="13">
        <f t="shared" si="45"/>
        <v>0</v>
      </c>
      <c r="E414" s="13">
        <f t="shared" si="42"/>
        <v>0</v>
      </c>
      <c r="F414" s="13">
        <f t="shared" si="43"/>
        <v>0</v>
      </c>
      <c r="G414" s="13">
        <f t="shared" si="44"/>
        <v>0</v>
      </c>
      <c r="H414" s="13">
        <f t="shared" si="46"/>
        <v>0</v>
      </c>
      <c r="I414" s="16">
        <f t="shared" si="47"/>
        <v>0</v>
      </c>
      <c r="J414" s="16">
        <f t="shared" si="48"/>
        <v>345957.7579739684</v>
      </c>
    </row>
    <row r="415" spans="1:10" x14ac:dyDescent="0.25">
      <c r="A415" s="13">
        <v>26.166666666661001</v>
      </c>
      <c r="B415" s="13">
        <v>0.66</v>
      </c>
      <c r="C415" s="13">
        <f>VLOOKUP(A415,Getijverloop!A408:B1308,2)</f>
        <v>0.66</v>
      </c>
      <c r="D415" s="13">
        <f t="shared" si="45"/>
        <v>0</v>
      </c>
      <c r="E415" s="13">
        <f t="shared" si="42"/>
        <v>0</v>
      </c>
      <c r="F415" s="13">
        <f t="shared" si="43"/>
        <v>0</v>
      </c>
      <c r="G415" s="13">
        <f t="shared" si="44"/>
        <v>0</v>
      </c>
      <c r="H415" s="13">
        <f t="shared" si="46"/>
        <v>0</v>
      </c>
      <c r="I415" s="16">
        <f t="shared" si="47"/>
        <v>0</v>
      </c>
      <c r="J415" s="16">
        <f t="shared" si="48"/>
        <v>345957.7579739684</v>
      </c>
    </row>
    <row r="416" spans="1:10" x14ac:dyDescent="0.25">
      <c r="A416" s="13">
        <v>26.333333333327001</v>
      </c>
      <c r="B416" s="13">
        <v>0.62</v>
      </c>
      <c r="C416" s="13">
        <f>VLOOKUP(A416,Getijverloop!A409:B1309,2)</f>
        <v>0.62</v>
      </c>
      <c r="D416" s="13">
        <f t="shared" si="45"/>
        <v>0</v>
      </c>
      <c r="E416" s="13">
        <f t="shared" si="42"/>
        <v>0</v>
      </c>
      <c r="F416" s="13">
        <f t="shared" si="43"/>
        <v>0</v>
      </c>
      <c r="G416" s="13">
        <f t="shared" si="44"/>
        <v>0</v>
      </c>
      <c r="H416" s="13">
        <f t="shared" si="46"/>
        <v>0</v>
      </c>
      <c r="I416" s="16">
        <f t="shared" si="47"/>
        <v>0</v>
      </c>
      <c r="J416" s="16">
        <f t="shared" si="48"/>
        <v>345957.7579739684</v>
      </c>
    </row>
    <row r="417" spans="1:10" x14ac:dyDescent="0.25">
      <c r="A417" s="13">
        <v>26.499999999993999</v>
      </c>
      <c r="B417" s="13">
        <v>0.56999999999999995</v>
      </c>
      <c r="C417" s="13">
        <f>VLOOKUP(A417,Getijverloop!A410:B1310,2)</f>
        <v>0.56999999999999995</v>
      </c>
      <c r="D417" s="13">
        <f t="shared" si="45"/>
        <v>0</v>
      </c>
      <c r="E417" s="13">
        <f t="shared" si="42"/>
        <v>0</v>
      </c>
      <c r="F417" s="13">
        <f t="shared" si="43"/>
        <v>0</v>
      </c>
      <c r="G417" s="13">
        <f t="shared" si="44"/>
        <v>0</v>
      </c>
      <c r="H417" s="13">
        <f t="shared" si="46"/>
        <v>0</v>
      </c>
      <c r="I417" s="16">
        <f t="shared" si="47"/>
        <v>0</v>
      </c>
      <c r="J417" s="16">
        <f t="shared" si="48"/>
        <v>345957.7579739684</v>
      </c>
    </row>
    <row r="418" spans="1:10" x14ac:dyDescent="0.25">
      <c r="A418" s="13">
        <v>26.666666666661001</v>
      </c>
      <c r="B418" s="13">
        <v>0.53</v>
      </c>
      <c r="C418" s="13">
        <f>VLOOKUP(A418,Getijverloop!A411:B1311,2)</f>
        <v>0.53</v>
      </c>
      <c r="D418" s="13">
        <f t="shared" si="45"/>
        <v>0</v>
      </c>
      <c r="E418" s="13">
        <f t="shared" si="42"/>
        <v>0</v>
      </c>
      <c r="F418" s="13">
        <f t="shared" si="43"/>
        <v>0</v>
      </c>
      <c r="G418" s="13">
        <f t="shared" si="44"/>
        <v>0</v>
      </c>
      <c r="H418" s="13">
        <f t="shared" si="46"/>
        <v>0</v>
      </c>
      <c r="I418" s="16">
        <f t="shared" si="47"/>
        <v>0</v>
      </c>
      <c r="J418" s="16">
        <f t="shared" si="48"/>
        <v>345957.7579739684</v>
      </c>
    </row>
    <row r="419" spans="1:10" x14ac:dyDescent="0.25">
      <c r="A419" s="13">
        <v>26.833333333327001</v>
      </c>
      <c r="B419" s="13">
        <v>0.48</v>
      </c>
      <c r="C419" s="13">
        <f>VLOOKUP(A419,Getijverloop!A412:B1312,2)</f>
        <v>0.48</v>
      </c>
      <c r="D419" s="13">
        <f t="shared" si="45"/>
        <v>0</v>
      </c>
      <c r="E419" s="13">
        <f t="shared" si="42"/>
        <v>0</v>
      </c>
      <c r="F419" s="13">
        <f t="shared" si="43"/>
        <v>0</v>
      </c>
      <c r="G419" s="13">
        <f t="shared" si="44"/>
        <v>0</v>
      </c>
      <c r="H419" s="13">
        <f t="shared" si="46"/>
        <v>0</v>
      </c>
      <c r="I419" s="16">
        <f t="shared" si="47"/>
        <v>0</v>
      </c>
      <c r="J419" s="16">
        <f t="shared" si="48"/>
        <v>345957.7579739684</v>
      </c>
    </row>
    <row r="420" spans="1:10" x14ac:dyDescent="0.25">
      <c r="A420" s="13">
        <v>26.999999999993999</v>
      </c>
      <c r="B420" s="13">
        <v>0.43</v>
      </c>
      <c r="C420" s="13">
        <f>VLOOKUP(A420,Getijverloop!A413:B1313,2)</f>
        <v>0.43</v>
      </c>
      <c r="D420" s="13">
        <f t="shared" si="45"/>
        <v>0</v>
      </c>
      <c r="E420" s="13">
        <f t="shared" si="42"/>
        <v>0</v>
      </c>
      <c r="F420" s="13">
        <f t="shared" si="43"/>
        <v>0</v>
      </c>
      <c r="G420" s="13">
        <f t="shared" si="44"/>
        <v>0</v>
      </c>
      <c r="H420" s="13">
        <f t="shared" si="46"/>
        <v>0</v>
      </c>
      <c r="I420" s="16">
        <f t="shared" si="47"/>
        <v>0</v>
      </c>
      <c r="J420" s="16">
        <f t="shared" si="48"/>
        <v>345957.7579739684</v>
      </c>
    </row>
    <row r="421" spans="1:10" x14ac:dyDescent="0.25">
      <c r="A421" s="13">
        <v>27.166666666661001</v>
      </c>
      <c r="B421" s="13">
        <v>0.38</v>
      </c>
      <c r="C421" s="13">
        <f>VLOOKUP(A421,Getijverloop!A414:B1314,2)</f>
        <v>0.38</v>
      </c>
      <c r="D421" s="13">
        <f t="shared" si="45"/>
        <v>0</v>
      </c>
      <c r="E421" s="13">
        <f t="shared" si="42"/>
        <v>0</v>
      </c>
      <c r="F421" s="13">
        <f t="shared" si="43"/>
        <v>0</v>
      </c>
      <c r="G421" s="13">
        <f t="shared" si="44"/>
        <v>0</v>
      </c>
      <c r="H421" s="13">
        <f t="shared" si="46"/>
        <v>0</v>
      </c>
      <c r="I421" s="16">
        <f t="shared" si="47"/>
        <v>0</v>
      </c>
      <c r="J421" s="16">
        <f t="shared" si="48"/>
        <v>345957.7579739684</v>
      </c>
    </row>
    <row r="422" spans="1:10" x14ac:dyDescent="0.25">
      <c r="A422" s="13">
        <v>27.333333333327001</v>
      </c>
      <c r="B422" s="13">
        <v>0.32</v>
      </c>
      <c r="C422" s="13">
        <f>VLOOKUP(A422,Getijverloop!A415:B1315,2)</f>
        <v>0.32</v>
      </c>
      <c r="D422" s="13">
        <f t="shared" si="45"/>
        <v>0</v>
      </c>
      <c r="E422" s="13">
        <f t="shared" si="42"/>
        <v>0</v>
      </c>
      <c r="F422" s="13">
        <f t="shared" si="43"/>
        <v>0</v>
      </c>
      <c r="G422" s="13">
        <f t="shared" si="44"/>
        <v>0</v>
      </c>
      <c r="H422" s="13">
        <f t="shared" si="46"/>
        <v>0</v>
      </c>
      <c r="I422" s="16">
        <f t="shared" si="47"/>
        <v>0</v>
      </c>
      <c r="J422" s="16">
        <f t="shared" si="48"/>
        <v>345957.7579739684</v>
      </c>
    </row>
    <row r="423" spans="1:10" x14ac:dyDescent="0.25">
      <c r="A423" s="13">
        <v>27.499999999993999</v>
      </c>
      <c r="B423" s="13">
        <v>0.27</v>
      </c>
      <c r="C423" s="13">
        <f>VLOOKUP(A423,Getijverloop!A416:B1316,2)</f>
        <v>0.27</v>
      </c>
      <c r="D423" s="13">
        <f t="shared" si="45"/>
        <v>0</v>
      </c>
      <c r="E423" s="13">
        <f t="shared" si="42"/>
        <v>0</v>
      </c>
      <c r="F423" s="13">
        <f t="shared" si="43"/>
        <v>0</v>
      </c>
      <c r="G423" s="13">
        <f t="shared" si="44"/>
        <v>0</v>
      </c>
      <c r="H423" s="13">
        <f t="shared" si="46"/>
        <v>0</v>
      </c>
      <c r="I423" s="16">
        <f t="shared" si="47"/>
        <v>0</v>
      </c>
      <c r="J423" s="16">
        <f t="shared" si="48"/>
        <v>345957.7579739684</v>
      </c>
    </row>
    <row r="424" spans="1:10" x14ac:dyDescent="0.25">
      <c r="A424" s="13">
        <v>27.666666666661001</v>
      </c>
      <c r="B424" s="13">
        <v>0.22</v>
      </c>
      <c r="C424" s="13">
        <f>VLOOKUP(A424,Getijverloop!A417:B1317,2)</f>
        <v>0.22</v>
      </c>
      <c r="D424" s="13">
        <f t="shared" si="45"/>
        <v>0</v>
      </c>
      <c r="E424" s="13">
        <f t="shared" si="42"/>
        <v>0</v>
      </c>
      <c r="F424" s="13">
        <f t="shared" si="43"/>
        <v>0</v>
      </c>
      <c r="G424" s="13">
        <f t="shared" si="44"/>
        <v>0</v>
      </c>
      <c r="H424" s="13">
        <f t="shared" si="46"/>
        <v>0</v>
      </c>
      <c r="I424" s="16">
        <f t="shared" si="47"/>
        <v>0</v>
      </c>
      <c r="J424" s="16">
        <f t="shared" si="48"/>
        <v>345957.7579739684</v>
      </c>
    </row>
    <row r="425" spans="1:10" x14ac:dyDescent="0.25">
      <c r="A425" s="13">
        <v>27.833333333327001</v>
      </c>
      <c r="B425" s="13">
        <v>0.17</v>
      </c>
      <c r="C425" s="13">
        <f>VLOOKUP(A425,Getijverloop!A418:B1318,2)</f>
        <v>0.17</v>
      </c>
      <c r="D425" s="13">
        <f t="shared" si="45"/>
        <v>0</v>
      </c>
      <c r="E425" s="13">
        <f t="shared" si="42"/>
        <v>0</v>
      </c>
      <c r="F425" s="13">
        <f t="shared" si="43"/>
        <v>0</v>
      </c>
      <c r="G425" s="13">
        <f t="shared" si="44"/>
        <v>0</v>
      </c>
      <c r="H425" s="13">
        <f t="shared" si="46"/>
        <v>0</v>
      </c>
      <c r="I425" s="16">
        <f t="shared" si="47"/>
        <v>0</v>
      </c>
      <c r="J425" s="16">
        <f t="shared" si="48"/>
        <v>345957.7579739684</v>
      </c>
    </row>
    <row r="426" spans="1:10" x14ac:dyDescent="0.25">
      <c r="A426" s="13">
        <v>27.999999999993999</v>
      </c>
      <c r="B426" s="13">
        <v>0.13</v>
      </c>
      <c r="C426" s="13">
        <f>VLOOKUP(A426,Getijverloop!A419:B1319,2)</f>
        <v>0.13</v>
      </c>
      <c r="D426" s="13">
        <f t="shared" si="45"/>
        <v>0</v>
      </c>
      <c r="E426" s="13">
        <f t="shared" si="42"/>
        <v>0</v>
      </c>
      <c r="F426" s="13">
        <f t="shared" si="43"/>
        <v>0</v>
      </c>
      <c r="G426" s="13">
        <f t="shared" si="44"/>
        <v>0</v>
      </c>
      <c r="H426" s="13">
        <f t="shared" si="46"/>
        <v>0</v>
      </c>
      <c r="I426" s="16">
        <f t="shared" si="47"/>
        <v>0</v>
      </c>
      <c r="J426" s="16">
        <f t="shared" si="48"/>
        <v>345957.7579739684</v>
      </c>
    </row>
    <row r="427" spans="1:10" x14ac:dyDescent="0.25">
      <c r="A427" s="13">
        <v>28.166666666661001</v>
      </c>
      <c r="B427" s="13">
        <v>0.1</v>
      </c>
      <c r="C427" s="13">
        <f>VLOOKUP(A427,Getijverloop!A420:B1320,2)</f>
        <v>0.1</v>
      </c>
      <c r="D427" s="13">
        <f t="shared" si="45"/>
        <v>0</v>
      </c>
      <c r="E427" s="13">
        <f t="shared" si="42"/>
        <v>0</v>
      </c>
      <c r="F427" s="13">
        <f t="shared" si="43"/>
        <v>0</v>
      </c>
      <c r="G427" s="13">
        <f t="shared" si="44"/>
        <v>0</v>
      </c>
      <c r="H427" s="13">
        <f t="shared" si="46"/>
        <v>0</v>
      </c>
      <c r="I427" s="16">
        <f t="shared" si="47"/>
        <v>0</v>
      </c>
      <c r="J427" s="16">
        <f t="shared" si="48"/>
        <v>345957.7579739684</v>
      </c>
    </row>
    <row r="428" spans="1:10" x14ac:dyDescent="0.25">
      <c r="A428" s="13">
        <v>28.333333333327001</v>
      </c>
      <c r="B428" s="13">
        <v>0.06</v>
      </c>
      <c r="C428" s="13">
        <f>VLOOKUP(A428,Getijverloop!A421:B1321,2)</f>
        <v>0.06</v>
      </c>
      <c r="D428" s="13">
        <f t="shared" si="45"/>
        <v>0</v>
      </c>
      <c r="E428" s="13">
        <f t="shared" si="42"/>
        <v>0</v>
      </c>
      <c r="F428" s="13">
        <f t="shared" si="43"/>
        <v>0</v>
      </c>
      <c r="G428" s="13">
        <f t="shared" si="44"/>
        <v>0</v>
      </c>
      <c r="H428" s="13">
        <f t="shared" si="46"/>
        <v>0</v>
      </c>
      <c r="I428" s="16">
        <f t="shared" si="47"/>
        <v>0</v>
      </c>
      <c r="J428" s="16">
        <f t="shared" si="48"/>
        <v>345957.7579739684</v>
      </c>
    </row>
    <row r="429" spans="1:10" x14ac:dyDescent="0.25">
      <c r="A429" s="13">
        <v>28.499999999993999</v>
      </c>
      <c r="B429" s="13">
        <v>0.03</v>
      </c>
      <c r="C429" s="13">
        <f>VLOOKUP(A429,Getijverloop!A422:B1322,2)</f>
        <v>0.03</v>
      </c>
      <c r="D429" s="13">
        <f t="shared" si="45"/>
        <v>0</v>
      </c>
      <c r="E429" s="13">
        <f t="shared" si="42"/>
        <v>0</v>
      </c>
      <c r="F429" s="13">
        <f t="shared" si="43"/>
        <v>0</v>
      </c>
      <c r="G429" s="13">
        <f t="shared" si="44"/>
        <v>0</v>
      </c>
      <c r="H429" s="13">
        <f t="shared" si="46"/>
        <v>0</v>
      </c>
      <c r="I429" s="16">
        <f t="shared" si="47"/>
        <v>0</v>
      </c>
      <c r="J429" s="16">
        <f t="shared" si="48"/>
        <v>345957.7579739684</v>
      </c>
    </row>
    <row r="430" spans="1:10" x14ac:dyDescent="0.25">
      <c r="A430" s="13">
        <v>28.666666666661001</v>
      </c>
      <c r="B430" s="13">
        <v>0</v>
      </c>
      <c r="C430" s="13">
        <f>VLOOKUP(A430,Getijverloop!A423:B1323,2)</f>
        <v>0</v>
      </c>
      <c r="D430" s="13">
        <f t="shared" si="45"/>
        <v>0</v>
      </c>
      <c r="E430" s="13">
        <f t="shared" si="42"/>
        <v>0</v>
      </c>
      <c r="F430" s="13">
        <f t="shared" si="43"/>
        <v>0</v>
      </c>
      <c r="G430" s="13">
        <f t="shared" si="44"/>
        <v>0</v>
      </c>
      <c r="H430" s="13">
        <f t="shared" si="46"/>
        <v>0</v>
      </c>
      <c r="I430" s="16">
        <f t="shared" si="47"/>
        <v>0</v>
      </c>
      <c r="J430" s="16">
        <f t="shared" si="48"/>
        <v>345957.7579739684</v>
      </c>
    </row>
    <row r="431" spans="1:10" x14ac:dyDescent="0.25">
      <c r="A431" s="13">
        <v>28.833333333327001</v>
      </c>
      <c r="B431" s="13">
        <v>-0.02</v>
      </c>
      <c r="C431" s="13">
        <f>VLOOKUP(A431,Getijverloop!A424:B1324,2)</f>
        <v>-0.02</v>
      </c>
      <c r="D431" s="13">
        <f t="shared" si="45"/>
        <v>0</v>
      </c>
      <c r="E431" s="13">
        <f t="shared" si="42"/>
        <v>0</v>
      </c>
      <c r="F431" s="13">
        <f t="shared" si="43"/>
        <v>0</v>
      </c>
      <c r="G431" s="13">
        <f t="shared" si="44"/>
        <v>0</v>
      </c>
      <c r="H431" s="13">
        <f t="shared" si="46"/>
        <v>0</v>
      </c>
      <c r="I431" s="16">
        <f t="shared" si="47"/>
        <v>0</v>
      </c>
      <c r="J431" s="16">
        <f t="shared" si="48"/>
        <v>345957.7579739684</v>
      </c>
    </row>
    <row r="432" spans="1:10" x14ac:dyDescent="0.25">
      <c r="A432" s="13">
        <v>28.999999999993999</v>
      </c>
      <c r="B432" s="13">
        <v>-0.04</v>
      </c>
      <c r="C432" s="13">
        <f>VLOOKUP(A432,Getijverloop!A425:B1325,2)</f>
        <v>-0.04</v>
      </c>
      <c r="D432" s="13">
        <f t="shared" si="45"/>
        <v>0</v>
      </c>
      <c r="E432" s="13">
        <f t="shared" ref="E432:E495" si="49">$I$14*D432/(MAX($D$18:$D$498))</f>
        <v>0</v>
      </c>
      <c r="F432" s="13">
        <f t="shared" si="43"/>
        <v>0</v>
      </c>
      <c r="G432" s="13">
        <f t="shared" si="44"/>
        <v>0</v>
      </c>
      <c r="H432" s="13">
        <f t="shared" si="46"/>
        <v>0</v>
      </c>
      <c r="I432" s="16">
        <f t="shared" si="47"/>
        <v>0</v>
      </c>
      <c r="J432" s="16">
        <f t="shared" si="48"/>
        <v>345957.7579739684</v>
      </c>
    </row>
    <row r="433" spans="1:10" x14ac:dyDescent="0.25">
      <c r="A433" s="13">
        <v>29.166666666661001</v>
      </c>
      <c r="B433" s="13">
        <v>-0.06</v>
      </c>
      <c r="C433" s="13">
        <f>VLOOKUP(A433,Getijverloop!A426:B1326,2)</f>
        <v>-0.06</v>
      </c>
      <c r="D433" s="13">
        <f t="shared" si="45"/>
        <v>0</v>
      </c>
      <c r="E433" s="13">
        <f t="shared" si="49"/>
        <v>0</v>
      </c>
      <c r="F433" s="13">
        <f t="shared" si="43"/>
        <v>0</v>
      </c>
      <c r="G433" s="13">
        <f t="shared" si="44"/>
        <v>0</v>
      </c>
      <c r="H433" s="13">
        <f t="shared" si="46"/>
        <v>0</v>
      </c>
      <c r="I433" s="16">
        <f t="shared" si="47"/>
        <v>0</v>
      </c>
      <c r="J433" s="16">
        <f t="shared" si="48"/>
        <v>345957.7579739684</v>
      </c>
    </row>
    <row r="434" spans="1:10" x14ac:dyDescent="0.25">
      <c r="A434" s="13">
        <v>29.333333333327001</v>
      </c>
      <c r="B434" s="13">
        <v>-0.08</v>
      </c>
      <c r="C434" s="13">
        <f>VLOOKUP(A434,Getijverloop!A427:B1327,2)</f>
        <v>-0.08</v>
      </c>
      <c r="D434" s="13">
        <f t="shared" si="45"/>
        <v>0</v>
      </c>
      <c r="E434" s="13">
        <f t="shared" si="49"/>
        <v>0</v>
      </c>
      <c r="F434" s="13">
        <f t="shared" si="43"/>
        <v>0</v>
      </c>
      <c r="G434" s="13">
        <f t="shared" si="44"/>
        <v>0</v>
      </c>
      <c r="H434" s="13">
        <f t="shared" si="46"/>
        <v>0</v>
      </c>
      <c r="I434" s="16">
        <f t="shared" si="47"/>
        <v>0</v>
      </c>
      <c r="J434" s="16">
        <f t="shared" si="48"/>
        <v>345957.7579739684</v>
      </c>
    </row>
    <row r="435" spans="1:10" x14ac:dyDescent="0.25">
      <c r="A435" s="13">
        <v>29.499999999993999</v>
      </c>
      <c r="B435" s="13">
        <v>-0.1</v>
      </c>
      <c r="C435" s="13">
        <f>VLOOKUP(A435,Getijverloop!A428:B1328,2)</f>
        <v>-0.1</v>
      </c>
      <c r="D435" s="13">
        <f t="shared" si="45"/>
        <v>0</v>
      </c>
      <c r="E435" s="13">
        <f t="shared" si="49"/>
        <v>0</v>
      </c>
      <c r="F435" s="13">
        <f t="shared" si="43"/>
        <v>0</v>
      </c>
      <c r="G435" s="13">
        <f t="shared" si="44"/>
        <v>0</v>
      </c>
      <c r="H435" s="13">
        <f t="shared" si="46"/>
        <v>0</v>
      </c>
      <c r="I435" s="16">
        <f t="shared" si="47"/>
        <v>0</v>
      </c>
      <c r="J435" s="16">
        <f t="shared" si="48"/>
        <v>345957.7579739684</v>
      </c>
    </row>
    <row r="436" spans="1:10" x14ac:dyDescent="0.25">
      <c r="A436" s="13">
        <v>29.666666666661001</v>
      </c>
      <c r="B436" s="13">
        <v>-0.12</v>
      </c>
      <c r="C436" s="13">
        <f>VLOOKUP(A436,Getijverloop!A429:B1329,2)</f>
        <v>-0.12</v>
      </c>
      <c r="D436" s="13">
        <f t="shared" si="45"/>
        <v>0</v>
      </c>
      <c r="E436" s="13">
        <f t="shared" si="49"/>
        <v>0</v>
      </c>
      <c r="F436" s="13">
        <f t="shared" si="43"/>
        <v>0</v>
      </c>
      <c r="G436" s="13">
        <f t="shared" si="44"/>
        <v>0</v>
      </c>
      <c r="H436" s="13">
        <f t="shared" si="46"/>
        <v>0</v>
      </c>
      <c r="I436" s="16">
        <f t="shared" si="47"/>
        <v>0</v>
      </c>
      <c r="J436" s="16">
        <f t="shared" si="48"/>
        <v>345957.7579739684</v>
      </c>
    </row>
    <row r="437" spans="1:10" x14ac:dyDescent="0.25">
      <c r="A437" s="13">
        <v>29.833333333327001</v>
      </c>
      <c r="B437" s="13">
        <v>-0.14000000000000001</v>
      </c>
      <c r="C437" s="13">
        <f>VLOOKUP(A437,Getijverloop!A430:B1330,2)</f>
        <v>-0.14000000000000001</v>
      </c>
      <c r="D437" s="13">
        <f t="shared" si="45"/>
        <v>0</v>
      </c>
      <c r="E437" s="13">
        <f t="shared" si="49"/>
        <v>0</v>
      </c>
      <c r="F437" s="13">
        <f t="shared" si="43"/>
        <v>0</v>
      </c>
      <c r="G437" s="13">
        <f t="shared" si="44"/>
        <v>0</v>
      </c>
      <c r="H437" s="13">
        <f t="shared" si="46"/>
        <v>0</v>
      </c>
      <c r="I437" s="16">
        <f t="shared" si="47"/>
        <v>0</v>
      </c>
      <c r="J437" s="16">
        <f t="shared" si="48"/>
        <v>345957.7579739684</v>
      </c>
    </row>
    <row r="438" spans="1:10" x14ac:dyDescent="0.25">
      <c r="A438" s="13">
        <v>29.999999999993999</v>
      </c>
      <c r="B438" s="13">
        <v>-0.17</v>
      </c>
      <c r="C438" s="13">
        <f>VLOOKUP(A438,Getijverloop!A431:B1331,2)</f>
        <v>-0.17</v>
      </c>
      <c r="D438" s="13">
        <f t="shared" si="45"/>
        <v>0</v>
      </c>
      <c r="E438" s="13">
        <f t="shared" si="49"/>
        <v>0</v>
      </c>
      <c r="F438" s="13">
        <f t="shared" si="43"/>
        <v>0</v>
      </c>
      <c r="G438" s="13">
        <f t="shared" si="44"/>
        <v>0</v>
      </c>
      <c r="H438" s="13">
        <f t="shared" si="46"/>
        <v>0</v>
      </c>
      <c r="I438" s="16">
        <f t="shared" si="47"/>
        <v>0</v>
      </c>
      <c r="J438" s="16">
        <f t="shared" si="48"/>
        <v>345957.7579739684</v>
      </c>
    </row>
    <row r="439" spans="1:10" x14ac:dyDescent="0.25">
      <c r="A439" s="13">
        <v>30.166666666661001</v>
      </c>
      <c r="B439" s="13">
        <v>-0.2</v>
      </c>
      <c r="C439" s="13">
        <f>VLOOKUP(A439,Getijverloop!A432:B1332,2)</f>
        <v>-0.2</v>
      </c>
      <c r="D439" s="13">
        <f t="shared" si="45"/>
        <v>0</v>
      </c>
      <c r="E439" s="13">
        <f t="shared" si="49"/>
        <v>0</v>
      </c>
      <c r="F439" s="13">
        <f t="shared" si="43"/>
        <v>0</v>
      </c>
      <c r="G439" s="13">
        <f t="shared" si="44"/>
        <v>0</v>
      </c>
      <c r="H439" s="13">
        <f t="shared" si="46"/>
        <v>0</v>
      </c>
      <c r="I439" s="16">
        <f t="shared" si="47"/>
        <v>0</v>
      </c>
      <c r="J439" s="16">
        <f t="shared" si="48"/>
        <v>345957.7579739684</v>
      </c>
    </row>
    <row r="440" spans="1:10" x14ac:dyDescent="0.25">
      <c r="A440" s="13">
        <v>30.333333333327001</v>
      </c>
      <c r="B440" s="13">
        <v>-0.23</v>
      </c>
      <c r="C440" s="13">
        <f>VLOOKUP(A440,Getijverloop!A433:B1333,2)</f>
        <v>-0.23</v>
      </c>
      <c r="D440" s="13">
        <f t="shared" si="45"/>
        <v>0</v>
      </c>
      <c r="E440" s="13">
        <f t="shared" si="49"/>
        <v>0</v>
      </c>
      <c r="F440" s="13">
        <f t="shared" si="43"/>
        <v>0</v>
      </c>
      <c r="G440" s="13">
        <f t="shared" si="44"/>
        <v>0</v>
      </c>
      <c r="H440" s="13">
        <f t="shared" si="46"/>
        <v>0</v>
      </c>
      <c r="I440" s="16">
        <f t="shared" si="47"/>
        <v>0</v>
      </c>
      <c r="J440" s="16">
        <f t="shared" si="48"/>
        <v>345957.7579739684</v>
      </c>
    </row>
    <row r="441" spans="1:10" x14ac:dyDescent="0.25">
      <c r="A441" s="13">
        <v>30.499999999993999</v>
      </c>
      <c r="B441" s="13">
        <v>-0.27</v>
      </c>
      <c r="C441" s="13">
        <f>VLOOKUP(A441,Getijverloop!A434:B1334,2)</f>
        <v>-0.27</v>
      </c>
      <c r="D441" s="13">
        <f t="shared" si="45"/>
        <v>0</v>
      </c>
      <c r="E441" s="13">
        <f t="shared" si="49"/>
        <v>0</v>
      </c>
      <c r="F441" s="13">
        <f t="shared" si="43"/>
        <v>0</v>
      </c>
      <c r="G441" s="13">
        <f t="shared" si="44"/>
        <v>0</v>
      </c>
      <c r="H441" s="13">
        <f t="shared" si="46"/>
        <v>0</v>
      </c>
      <c r="I441" s="16">
        <f t="shared" si="47"/>
        <v>0</v>
      </c>
      <c r="J441" s="16">
        <f t="shared" si="48"/>
        <v>345957.7579739684</v>
      </c>
    </row>
    <row r="442" spans="1:10" x14ac:dyDescent="0.25">
      <c r="A442" s="13">
        <v>30.666666666661001</v>
      </c>
      <c r="B442" s="13">
        <v>-0.31</v>
      </c>
      <c r="C442" s="13">
        <f>VLOOKUP(A442,Getijverloop!A435:B1335,2)</f>
        <v>-0.31</v>
      </c>
      <c r="D442" s="13">
        <f t="shared" si="45"/>
        <v>0</v>
      </c>
      <c r="E442" s="13">
        <f t="shared" si="49"/>
        <v>0</v>
      </c>
      <c r="F442" s="13">
        <f t="shared" si="43"/>
        <v>0</v>
      </c>
      <c r="G442" s="13">
        <f t="shared" si="44"/>
        <v>0</v>
      </c>
      <c r="H442" s="13">
        <f t="shared" si="46"/>
        <v>0</v>
      </c>
      <c r="I442" s="16">
        <f t="shared" si="47"/>
        <v>0</v>
      </c>
      <c r="J442" s="16">
        <f t="shared" si="48"/>
        <v>345957.7579739684</v>
      </c>
    </row>
    <row r="443" spans="1:10" x14ac:dyDescent="0.25">
      <c r="A443" s="13">
        <v>30.833333333327001</v>
      </c>
      <c r="B443" s="13">
        <v>-0.36</v>
      </c>
      <c r="C443" s="13">
        <f>VLOOKUP(A443,Getijverloop!A436:B1336,2)</f>
        <v>-0.36</v>
      </c>
      <c r="D443" s="13">
        <f t="shared" si="45"/>
        <v>0</v>
      </c>
      <c r="E443" s="13">
        <f t="shared" si="49"/>
        <v>0</v>
      </c>
      <c r="F443" s="13">
        <f t="shared" si="43"/>
        <v>0</v>
      </c>
      <c r="G443" s="13">
        <f t="shared" si="44"/>
        <v>0</v>
      </c>
      <c r="H443" s="13">
        <f t="shared" si="46"/>
        <v>0</v>
      </c>
      <c r="I443" s="16">
        <f t="shared" si="47"/>
        <v>0</v>
      </c>
      <c r="J443" s="16">
        <f t="shared" si="48"/>
        <v>345957.7579739684</v>
      </c>
    </row>
    <row r="444" spans="1:10" x14ac:dyDescent="0.25">
      <c r="A444" s="13">
        <v>30.999999999993999</v>
      </c>
      <c r="B444" s="13">
        <v>-0.41</v>
      </c>
      <c r="C444" s="13">
        <f>VLOOKUP(A444,Getijverloop!A437:B1337,2)</f>
        <v>-0.41</v>
      </c>
      <c r="D444" s="13">
        <f t="shared" si="45"/>
        <v>0</v>
      </c>
      <c r="E444" s="13">
        <f t="shared" si="49"/>
        <v>0</v>
      </c>
      <c r="F444" s="13">
        <f t="shared" si="43"/>
        <v>0</v>
      </c>
      <c r="G444" s="13">
        <f t="shared" si="44"/>
        <v>0</v>
      </c>
      <c r="H444" s="13">
        <f t="shared" si="46"/>
        <v>0</v>
      </c>
      <c r="I444" s="16">
        <f t="shared" si="47"/>
        <v>0</v>
      </c>
      <c r="J444" s="16">
        <f t="shared" si="48"/>
        <v>345957.7579739684</v>
      </c>
    </row>
    <row r="445" spans="1:10" x14ac:dyDescent="0.25">
      <c r="A445" s="13">
        <v>31.166666666661001</v>
      </c>
      <c r="B445" s="13">
        <v>-0.46</v>
      </c>
      <c r="C445" s="13">
        <f>VLOOKUP(A445,Getijverloop!A438:B1338,2)</f>
        <v>-0.46</v>
      </c>
      <c r="D445" s="13">
        <f t="shared" si="45"/>
        <v>0</v>
      </c>
      <c r="E445" s="13">
        <f t="shared" si="49"/>
        <v>0</v>
      </c>
      <c r="F445" s="13">
        <f t="shared" si="43"/>
        <v>0</v>
      </c>
      <c r="G445" s="13">
        <f t="shared" si="44"/>
        <v>0</v>
      </c>
      <c r="H445" s="13">
        <f t="shared" si="46"/>
        <v>0</v>
      </c>
      <c r="I445" s="16">
        <f t="shared" si="47"/>
        <v>0</v>
      </c>
      <c r="J445" s="16">
        <f t="shared" si="48"/>
        <v>345957.7579739684</v>
      </c>
    </row>
    <row r="446" spans="1:10" x14ac:dyDescent="0.25">
      <c r="A446" s="13">
        <v>31.333333333327001</v>
      </c>
      <c r="B446" s="13">
        <v>-0.51</v>
      </c>
      <c r="C446" s="13">
        <f>VLOOKUP(A446,Getijverloop!A439:B1339,2)</f>
        <v>-0.51</v>
      </c>
      <c r="D446" s="13">
        <f t="shared" si="45"/>
        <v>0</v>
      </c>
      <c r="E446" s="13">
        <f t="shared" si="49"/>
        <v>0</v>
      </c>
      <c r="F446" s="13">
        <f t="shared" si="43"/>
        <v>0</v>
      </c>
      <c r="G446" s="13">
        <f t="shared" si="44"/>
        <v>0</v>
      </c>
      <c r="H446" s="13">
        <f t="shared" si="46"/>
        <v>0</v>
      </c>
      <c r="I446" s="16">
        <f t="shared" si="47"/>
        <v>0</v>
      </c>
      <c r="J446" s="16">
        <f t="shared" si="48"/>
        <v>345957.7579739684</v>
      </c>
    </row>
    <row r="447" spans="1:10" x14ac:dyDescent="0.25">
      <c r="A447" s="13">
        <v>31.499999999993999</v>
      </c>
      <c r="B447" s="13">
        <v>-0.55000000000000004</v>
      </c>
      <c r="C447" s="13">
        <f>VLOOKUP(A447,Getijverloop!A440:B1340,2)</f>
        <v>-0.55000000000000004</v>
      </c>
      <c r="D447" s="13">
        <f t="shared" si="45"/>
        <v>0</v>
      </c>
      <c r="E447" s="13">
        <f t="shared" si="49"/>
        <v>0</v>
      </c>
      <c r="F447" s="13">
        <f t="shared" si="43"/>
        <v>0</v>
      </c>
      <c r="G447" s="13">
        <f t="shared" si="44"/>
        <v>0</v>
      </c>
      <c r="H447" s="13">
        <f t="shared" si="46"/>
        <v>0</v>
      </c>
      <c r="I447" s="16">
        <f t="shared" si="47"/>
        <v>0</v>
      </c>
      <c r="J447" s="16">
        <f t="shared" si="48"/>
        <v>345957.7579739684</v>
      </c>
    </row>
    <row r="448" spans="1:10" x14ac:dyDescent="0.25">
      <c r="A448" s="13">
        <v>31.666666666659999</v>
      </c>
      <c r="B448" s="13">
        <v>-0.59</v>
      </c>
      <c r="C448" s="13">
        <f>VLOOKUP(A448,Getijverloop!A441:B1341,2)</f>
        <v>-0.59</v>
      </c>
      <c r="D448" s="13">
        <f t="shared" si="45"/>
        <v>0</v>
      </c>
      <c r="E448" s="13">
        <f t="shared" si="49"/>
        <v>0</v>
      </c>
      <c r="F448" s="13">
        <f t="shared" si="43"/>
        <v>0</v>
      </c>
      <c r="G448" s="13">
        <f t="shared" si="44"/>
        <v>0</v>
      </c>
      <c r="H448" s="13">
        <f t="shared" si="46"/>
        <v>0</v>
      </c>
      <c r="I448" s="16">
        <f t="shared" si="47"/>
        <v>0</v>
      </c>
      <c r="J448" s="16">
        <f t="shared" si="48"/>
        <v>345957.7579739684</v>
      </c>
    </row>
    <row r="449" spans="1:10" x14ac:dyDescent="0.25">
      <c r="A449" s="13">
        <v>31.833333333327001</v>
      </c>
      <c r="B449" s="13">
        <v>-0.63</v>
      </c>
      <c r="C449" s="13">
        <f>VLOOKUP(A449,Getijverloop!A442:B1342,2)</f>
        <v>-0.63</v>
      </c>
      <c r="D449" s="13">
        <f t="shared" si="45"/>
        <v>0</v>
      </c>
      <c r="E449" s="13">
        <f t="shared" si="49"/>
        <v>0</v>
      </c>
      <c r="F449" s="13">
        <f t="shared" si="43"/>
        <v>0</v>
      </c>
      <c r="G449" s="13">
        <f t="shared" si="44"/>
        <v>0</v>
      </c>
      <c r="H449" s="13">
        <f t="shared" si="46"/>
        <v>0</v>
      </c>
      <c r="I449" s="16">
        <f t="shared" si="47"/>
        <v>0</v>
      </c>
      <c r="J449" s="16">
        <f t="shared" si="48"/>
        <v>345957.7579739684</v>
      </c>
    </row>
    <row r="450" spans="1:10" x14ac:dyDescent="0.25">
      <c r="A450" s="13">
        <v>31.999999999993999</v>
      </c>
      <c r="B450" s="13">
        <v>-0.66</v>
      </c>
      <c r="C450" s="13">
        <f>VLOOKUP(A450,Getijverloop!A443:B1343,2)</f>
        <v>-0.66</v>
      </c>
      <c r="D450" s="13">
        <f t="shared" si="45"/>
        <v>0</v>
      </c>
      <c r="E450" s="13">
        <f t="shared" si="49"/>
        <v>0</v>
      </c>
      <c r="F450" s="13">
        <f t="shared" si="43"/>
        <v>0</v>
      </c>
      <c r="G450" s="13">
        <f t="shared" si="44"/>
        <v>0</v>
      </c>
      <c r="H450" s="13">
        <f t="shared" si="46"/>
        <v>0</v>
      </c>
      <c r="I450" s="16">
        <f t="shared" si="47"/>
        <v>0</v>
      </c>
      <c r="J450" s="16">
        <f t="shared" si="48"/>
        <v>345957.7579739684</v>
      </c>
    </row>
    <row r="451" spans="1:10" x14ac:dyDescent="0.25">
      <c r="A451" s="13">
        <v>32.166666666659999</v>
      </c>
      <c r="B451" s="13">
        <v>-0.69</v>
      </c>
      <c r="C451" s="13">
        <f>VLOOKUP(A451,Getijverloop!A444:B1344,2)</f>
        <v>-0.69</v>
      </c>
      <c r="D451" s="13">
        <f t="shared" si="45"/>
        <v>0</v>
      </c>
      <c r="E451" s="13">
        <f t="shared" si="49"/>
        <v>0</v>
      </c>
      <c r="F451" s="13">
        <f t="shared" si="43"/>
        <v>0</v>
      </c>
      <c r="G451" s="13">
        <f t="shared" si="44"/>
        <v>0</v>
      </c>
      <c r="H451" s="13">
        <f t="shared" si="46"/>
        <v>0</v>
      </c>
      <c r="I451" s="16">
        <f t="shared" si="47"/>
        <v>0</v>
      </c>
      <c r="J451" s="16">
        <f t="shared" si="48"/>
        <v>345957.7579739684</v>
      </c>
    </row>
    <row r="452" spans="1:10" x14ac:dyDescent="0.25">
      <c r="A452" s="13">
        <v>32.333333333326998</v>
      </c>
      <c r="B452" s="13">
        <v>-0.71</v>
      </c>
      <c r="C452" s="13">
        <f>VLOOKUP(A452,Getijverloop!A445:B1345,2)</f>
        <v>-0.71</v>
      </c>
      <c r="D452" s="13">
        <f t="shared" si="45"/>
        <v>0</v>
      </c>
      <c r="E452" s="13">
        <f t="shared" si="49"/>
        <v>0</v>
      </c>
      <c r="F452" s="13">
        <f t="shared" si="43"/>
        <v>0</v>
      </c>
      <c r="G452" s="13">
        <f t="shared" si="44"/>
        <v>0</v>
      </c>
      <c r="H452" s="13">
        <f t="shared" si="46"/>
        <v>0</v>
      </c>
      <c r="I452" s="16">
        <f t="shared" si="47"/>
        <v>0</v>
      </c>
      <c r="J452" s="16">
        <f t="shared" si="48"/>
        <v>345957.7579739684</v>
      </c>
    </row>
    <row r="453" spans="1:10" x14ac:dyDescent="0.25">
      <c r="A453" s="13">
        <v>32.499999999994003</v>
      </c>
      <c r="B453" s="13">
        <v>-0.72</v>
      </c>
      <c r="C453" s="13">
        <f>VLOOKUP(A453,Getijverloop!A446:B1346,2)</f>
        <v>-0.72</v>
      </c>
      <c r="D453" s="13">
        <f t="shared" si="45"/>
        <v>0</v>
      </c>
      <c r="E453" s="13">
        <f t="shared" si="49"/>
        <v>0</v>
      </c>
      <c r="F453" s="13">
        <f t="shared" si="43"/>
        <v>0</v>
      </c>
      <c r="G453" s="13">
        <f t="shared" si="44"/>
        <v>0</v>
      </c>
      <c r="H453" s="13">
        <f t="shared" si="46"/>
        <v>0</v>
      </c>
      <c r="I453" s="16">
        <f t="shared" si="47"/>
        <v>0</v>
      </c>
      <c r="J453" s="16">
        <f t="shared" si="48"/>
        <v>345957.7579739684</v>
      </c>
    </row>
    <row r="454" spans="1:10" x14ac:dyDescent="0.25">
      <c r="A454" s="13">
        <v>32.666666666659999</v>
      </c>
      <c r="B454" s="13">
        <v>-0.73</v>
      </c>
      <c r="C454" s="13">
        <f>VLOOKUP(A454,Getijverloop!A447:B1347,2)</f>
        <v>-0.73</v>
      </c>
      <c r="D454" s="13">
        <f t="shared" si="45"/>
        <v>0</v>
      </c>
      <c r="E454" s="13">
        <f t="shared" si="49"/>
        <v>0</v>
      </c>
      <c r="F454" s="13">
        <f t="shared" si="43"/>
        <v>0</v>
      </c>
      <c r="G454" s="13">
        <f t="shared" si="44"/>
        <v>0</v>
      </c>
      <c r="H454" s="13">
        <f t="shared" si="46"/>
        <v>0</v>
      </c>
      <c r="I454" s="16">
        <f t="shared" si="47"/>
        <v>0</v>
      </c>
      <c r="J454" s="16">
        <f t="shared" si="48"/>
        <v>345957.7579739684</v>
      </c>
    </row>
    <row r="455" spans="1:10" x14ac:dyDescent="0.25">
      <c r="A455" s="13">
        <v>32.833333333326998</v>
      </c>
      <c r="B455" s="13">
        <v>-0.73</v>
      </c>
      <c r="C455" s="13">
        <f>VLOOKUP(A455,Getijverloop!A448:B1348,2)</f>
        <v>-0.73</v>
      </c>
      <c r="D455" s="13">
        <f t="shared" si="45"/>
        <v>0</v>
      </c>
      <c r="E455" s="13">
        <f t="shared" si="49"/>
        <v>0</v>
      </c>
      <c r="F455" s="13">
        <f t="shared" si="43"/>
        <v>0</v>
      </c>
      <c r="G455" s="13">
        <f t="shared" si="44"/>
        <v>0</v>
      </c>
      <c r="H455" s="13">
        <f t="shared" si="46"/>
        <v>0</v>
      </c>
      <c r="I455" s="16">
        <f t="shared" si="47"/>
        <v>0</v>
      </c>
      <c r="J455" s="16">
        <f t="shared" si="48"/>
        <v>345957.7579739684</v>
      </c>
    </row>
    <row r="456" spans="1:10" x14ac:dyDescent="0.25">
      <c r="A456" s="13">
        <v>32.999999999994003</v>
      </c>
      <c r="B456" s="13">
        <v>-0.73</v>
      </c>
      <c r="C456" s="13">
        <f>VLOOKUP(A456,Getijverloop!A449:B1349,2)</f>
        <v>-0.73</v>
      </c>
      <c r="D456" s="13">
        <f t="shared" si="45"/>
        <v>0</v>
      </c>
      <c r="E456" s="13">
        <f t="shared" si="49"/>
        <v>0</v>
      </c>
      <c r="F456" s="13">
        <f t="shared" si="43"/>
        <v>0</v>
      </c>
      <c r="G456" s="13">
        <f t="shared" si="44"/>
        <v>0</v>
      </c>
      <c r="H456" s="13">
        <f t="shared" si="46"/>
        <v>0</v>
      </c>
      <c r="I456" s="16">
        <f t="shared" si="47"/>
        <v>0</v>
      </c>
      <c r="J456" s="16">
        <f t="shared" si="48"/>
        <v>345957.7579739684</v>
      </c>
    </row>
    <row r="457" spans="1:10" x14ac:dyDescent="0.25">
      <c r="A457" s="13">
        <v>33.166666666659999</v>
      </c>
      <c r="B457" s="13">
        <v>-0.72</v>
      </c>
      <c r="C457" s="13">
        <f>VLOOKUP(A457,Getijverloop!A450:B1350,2)</f>
        <v>-0.72</v>
      </c>
      <c r="D457" s="13">
        <f t="shared" si="45"/>
        <v>0</v>
      </c>
      <c r="E457" s="13">
        <f t="shared" si="49"/>
        <v>0</v>
      </c>
      <c r="F457" s="13">
        <f t="shared" si="43"/>
        <v>0</v>
      </c>
      <c r="G457" s="13">
        <f t="shared" si="44"/>
        <v>0</v>
      </c>
      <c r="H457" s="13">
        <f t="shared" si="46"/>
        <v>0</v>
      </c>
      <c r="I457" s="16">
        <f t="shared" si="47"/>
        <v>0</v>
      </c>
      <c r="J457" s="16">
        <f t="shared" si="48"/>
        <v>345957.7579739684</v>
      </c>
    </row>
    <row r="458" spans="1:10" x14ac:dyDescent="0.25">
      <c r="A458" s="13">
        <v>33.333333333326998</v>
      </c>
      <c r="B458" s="13">
        <v>-0.7</v>
      </c>
      <c r="C458" s="13">
        <f>VLOOKUP(A458,Getijverloop!A451:B1351,2)</f>
        <v>-0.7</v>
      </c>
      <c r="D458" s="13">
        <f t="shared" si="45"/>
        <v>0</v>
      </c>
      <c r="E458" s="13">
        <f t="shared" si="49"/>
        <v>0</v>
      </c>
      <c r="F458" s="13">
        <f t="shared" si="43"/>
        <v>0</v>
      </c>
      <c r="G458" s="13">
        <f t="shared" si="44"/>
        <v>0</v>
      </c>
      <c r="H458" s="13">
        <f t="shared" si="46"/>
        <v>0</v>
      </c>
      <c r="I458" s="16">
        <f t="shared" si="47"/>
        <v>0</v>
      </c>
      <c r="J458" s="16">
        <f t="shared" si="48"/>
        <v>345957.7579739684</v>
      </c>
    </row>
    <row r="459" spans="1:10" x14ac:dyDescent="0.25">
      <c r="A459" s="13">
        <v>33.499999999994003</v>
      </c>
      <c r="B459" s="13">
        <v>-0.68</v>
      </c>
      <c r="C459" s="13">
        <f>VLOOKUP(A459,Getijverloop!A452:B1352,2)</f>
        <v>-0.68</v>
      </c>
      <c r="D459" s="13">
        <f t="shared" si="45"/>
        <v>0</v>
      </c>
      <c r="E459" s="13">
        <f t="shared" si="49"/>
        <v>0</v>
      </c>
      <c r="F459" s="13">
        <f t="shared" si="43"/>
        <v>0</v>
      </c>
      <c r="G459" s="13">
        <f t="shared" si="44"/>
        <v>0</v>
      </c>
      <c r="H459" s="13">
        <f t="shared" si="46"/>
        <v>0</v>
      </c>
      <c r="I459" s="16">
        <f t="shared" si="47"/>
        <v>0</v>
      </c>
      <c r="J459" s="16">
        <f t="shared" si="48"/>
        <v>345957.7579739684</v>
      </c>
    </row>
    <row r="460" spans="1:10" x14ac:dyDescent="0.25">
      <c r="A460" s="13">
        <v>33.666666666659999</v>
      </c>
      <c r="B460" s="13">
        <v>-0.66</v>
      </c>
      <c r="C460" s="13">
        <f>VLOOKUP(A460,Getijverloop!A453:B1353,2)</f>
        <v>-0.66</v>
      </c>
      <c r="D460" s="13">
        <f t="shared" si="45"/>
        <v>0</v>
      </c>
      <c r="E460" s="13">
        <f t="shared" si="49"/>
        <v>0</v>
      </c>
      <c r="F460" s="13">
        <f t="shared" si="43"/>
        <v>0</v>
      </c>
      <c r="G460" s="13">
        <f t="shared" si="44"/>
        <v>0</v>
      </c>
      <c r="H460" s="13">
        <f t="shared" si="46"/>
        <v>0</v>
      </c>
      <c r="I460" s="16">
        <f t="shared" si="47"/>
        <v>0</v>
      </c>
      <c r="J460" s="16">
        <f t="shared" si="48"/>
        <v>345957.7579739684</v>
      </c>
    </row>
    <row r="461" spans="1:10" x14ac:dyDescent="0.25">
      <c r="A461" s="13">
        <v>33.833333333326998</v>
      </c>
      <c r="B461" s="13">
        <v>-0.63</v>
      </c>
      <c r="C461" s="13">
        <f>VLOOKUP(A461,Getijverloop!A454:B1354,2)</f>
        <v>-0.63</v>
      </c>
      <c r="D461" s="13">
        <f t="shared" si="45"/>
        <v>0</v>
      </c>
      <c r="E461" s="13">
        <f t="shared" si="49"/>
        <v>0</v>
      </c>
      <c r="F461" s="13">
        <f t="shared" si="43"/>
        <v>0</v>
      </c>
      <c r="G461" s="13">
        <f t="shared" si="44"/>
        <v>0</v>
      </c>
      <c r="H461" s="13">
        <f t="shared" si="46"/>
        <v>0</v>
      </c>
      <c r="I461" s="16">
        <f t="shared" si="47"/>
        <v>0</v>
      </c>
      <c r="J461" s="16">
        <f t="shared" si="48"/>
        <v>345957.7579739684</v>
      </c>
    </row>
    <row r="462" spans="1:10" x14ac:dyDescent="0.25">
      <c r="A462" s="13">
        <v>33.999999999994003</v>
      </c>
      <c r="B462" s="13">
        <v>-0.61</v>
      </c>
      <c r="C462" s="13">
        <f>VLOOKUP(A462,Getijverloop!A455:B1355,2)</f>
        <v>-0.61</v>
      </c>
      <c r="D462" s="13">
        <f t="shared" si="45"/>
        <v>0</v>
      </c>
      <c r="E462" s="13">
        <f t="shared" si="49"/>
        <v>0</v>
      </c>
      <c r="F462" s="13">
        <f t="shared" si="43"/>
        <v>0</v>
      </c>
      <c r="G462" s="13">
        <f t="shared" si="44"/>
        <v>0</v>
      </c>
      <c r="H462" s="13">
        <f t="shared" si="46"/>
        <v>0</v>
      </c>
      <c r="I462" s="16">
        <f t="shared" si="47"/>
        <v>0</v>
      </c>
      <c r="J462" s="16">
        <f t="shared" si="48"/>
        <v>345957.7579739684</v>
      </c>
    </row>
    <row r="463" spans="1:10" x14ac:dyDescent="0.25">
      <c r="A463" s="13">
        <v>34.166666666659999</v>
      </c>
      <c r="B463" s="13">
        <v>-0.57999999999999996</v>
      </c>
      <c r="C463" s="13">
        <f>VLOOKUP(A463,Getijverloop!A456:B1356,2)</f>
        <v>-0.57999999999999996</v>
      </c>
      <c r="D463" s="13">
        <f t="shared" si="45"/>
        <v>0</v>
      </c>
      <c r="E463" s="13">
        <f t="shared" si="49"/>
        <v>0</v>
      </c>
      <c r="F463" s="13">
        <f t="shared" si="43"/>
        <v>0</v>
      </c>
      <c r="G463" s="13">
        <f t="shared" si="44"/>
        <v>0</v>
      </c>
      <c r="H463" s="13">
        <f t="shared" si="46"/>
        <v>0</v>
      </c>
      <c r="I463" s="16">
        <f t="shared" si="47"/>
        <v>0</v>
      </c>
      <c r="J463" s="16">
        <f t="shared" si="48"/>
        <v>345957.7579739684</v>
      </c>
    </row>
    <row r="464" spans="1:10" x14ac:dyDescent="0.25">
      <c r="A464" s="13">
        <v>34.333333333326998</v>
      </c>
      <c r="B464" s="13">
        <v>-0.55000000000000004</v>
      </c>
      <c r="C464" s="13">
        <f>VLOOKUP(A464,Getijverloop!A457:B1357,2)</f>
        <v>-0.55000000000000004</v>
      </c>
      <c r="D464" s="13">
        <f t="shared" si="45"/>
        <v>0</v>
      </c>
      <c r="E464" s="13">
        <f t="shared" si="49"/>
        <v>0</v>
      </c>
      <c r="F464" s="13">
        <f t="shared" si="43"/>
        <v>0</v>
      </c>
      <c r="G464" s="13">
        <f t="shared" si="44"/>
        <v>0</v>
      </c>
      <c r="H464" s="13">
        <f t="shared" si="46"/>
        <v>0</v>
      </c>
      <c r="I464" s="16">
        <f t="shared" si="47"/>
        <v>0</v>
      </c>
      <c r="J464" s="16">
        <f t="shared" si="48"/>
        <v>345957.7579739684</v>
      </c>
    </row>
    <row r="465" spans="1:10" x14ac:dyDescent="0.25">
      <c r="A465" s="13">
        <v>34.499999999994003</v>
      </c>
      <c r="B465" s="13">
        <v>-0.52</v>
      </c>
      <c r="C465" s="13">
        <f>VLOOKUP(A465,Getijverloop!A458:B1358,2)</f>
        <v>-0.52</v>
      </c>
      <c r="D465" s="13">
        <f t="shared" si="45"/>
        <v>0</v>
      </c>
      <c r="E465" s="13">
        <f t="shared" si="49"/>
        <v>0</v>
      </c>
      <c r="F465" s="13">
        <f t="shared" si="43"/>
        <v>0</v>
      </c>
      <c r="G465" s="13">
        <f t="shared" si="44"/>
        <v>0</v>
      </c>
      <c r="H465" s="13">
        <f t="shared" si="46"/>
        <v>0</v>
      </c>
      <c r="I465" s="16">
        <f t="shared" si="47"/>
        <v>0</v>
      </c>
      <c r="J465" s="16">
        <f t="shared" si="48"/>
        <v>345957.7579739684</v>
      </c>
    </row>
    <row r="466" spans="1:10" x14ac:dyDescent="0.25">
      <c r="A466" s="13">
        <v>34.666666666659999</v>
      </c>
      <c r="B466" s="13">
        <v>-0.48</v>
      </c>
      <c r="C466" s="13">
        <f>VLOOKUP(A466,Getijverloop!A459:B1359,2)</f>
        <v>-0.48</v>
      </c>
      <c r="D466" s="13">
        <f t="shared" si="45"/>
        <v>0</v>
      </c>
      <c r="E466" s="13">
        <f t="shared" si="49"/>
        <v>0</v>
      </c>
      <c r="F466" s="13">
        <f t="shared" ref="F466:F498" si="50">IF(B466&gt;$I$2,0.13*($I$9*E466^3)^0.5+0.6*($I$9*(B466-$I$2)^3)^0.5,IF(E466=0,0,0.13*($I$9*E466^3)^0.5*EXP((-3*($I$2-B466))/(E466*$I$12))))</f>
        <v>0</v>
      </c>
      <c r="G466" s="13">
        <f t="shared" ref="G466:G498" si="51">IF(B466&gt;$I$4,0.13*($I$9*E466^3)^0.5+0.6*($I$9*(B466-$I$4)^3)^0.5,IF(E466=0,0,0.13*($I$9*E466^3)^0.5*EXP((-3*($I$4-B466))/(E466*$I$12))))</f>
        <v>0</v>
      </c>
      <c r="H466" s="13">
        <f t="shared" si="46"/>
        <v>0</v>
      </c>
      <c r="I466" s="16">
        <f t="shared" si="47"/>
        <v>0</v>
      </c>
      <c r="J466" s="16">
        <f t="shared" si="48"/>
        <v>345957.7579739684</v>
      </c>
    </row>
    <row r="467" spans="1:10" x14ac:dyDescent="0.25">
      <c r="A467" s="13">
        <v>34.833333333326998</v>
      </c>
      <c r="B467" s="13">
        <v>-0.43</v>
      </c>
      <c r="C467" s="13">
        <f>VLOOKUP(A467,Getijverloop!A460:B1360,2)</f>
        <v>-0.43</v>
      </c>
      <c r="D467" s="13">
        <f t="shared" ref="D467:D498" si="52">B467-C467</f>
        <v>0</v>
      </c>
      <c r="E467" s="13">
        <f t="shared" si="49"/>
        <v>0</v>
      </c>
      <c r="F467" s="13">
        <f t="shared" si="50"/>
        <v>0</v>
      </c>
      <c r="G467" s="13">
        <f t="shared" si="51"/>
        <v>0</v>
      </c>
      <c r="H467" s="13">
        <f t="shared" ref="H467:H498" si="53">F467*$I$3+G467*$I$5</f>
        <v>0</v>
      </c>
      <c r="I467" s="16">
        <f t="shared" ref="I467:I498" si="54">H467*3600</f>
        <v>0</v>
      </c>
      <c r="J467" s="16">
        <f t="shared" si="48"/>
        <v>345957.7579739684</v>
      </c>
    </row>
    <row r="468" spans="1:10" x14ac:dyDescent="0.25">
      <c r="A468" s="13">
        <v>34.999999999994003</v>
      </c>
      <c r="B468" s="13">
        <v>-0.37</v>
      </c>
      <c r="C468" s="13">
        <f>VLOOKUP(A468,Getijverloop!A461:B1361,2)</f>
        <v>-0.37</v>
      </c>
      <c r="D468" s="13">
        <f t="shared" si="52"/>
        <v>0</v>
      </c>
      <c r="E468" s="13">
        <f t="shared" si="49"/>
        <v>0</v>
      </c>
      <c r="F468" s="13">
        <f t="shared" si="50"/>
        <v>0</v>
      </c>
      <c r="G468" s="13">
        <f t="shared" si="51"/>
        <v>0</v>
      </c>
      <c r="H468" s="13">
        <f t="shared" si="53"/>
        <v>0</v>
      </c>
      <c r="I468" s="16">
        <f t="shared" si="54"/>
        <v>0</v>
      </c>
      <c r="J468" s="16">
        <f t="shared" ref="J468:J498" si="55">J467+I468</f>
        <v>345957.7579739684</v>
      </c>
    </row>
    <row r="469" spans="1:10" x14ac:dyDescent="0.25">
      <c r="A469" s="13">
        <v>35.166666666659999</v>
      </c>
      <c r="B469" s="13">
        <v>-0.28999999999999998</v>
      </c>
      <c r="C469" s="13">
        <f>VLOOKUP(A469,Getijverloop!A462:B1362,2)</f>
        <v>-0.28999999999999998</v>
      </c>
      <c r="D469" s="13">
        <f t="shared" si="52"/>
        <v>0</v>
      </c>
      <c r="E469" s="13">
        <f t="shared" si="49"/>
        <v>0</v>
      </c>
      <c r="F469" s="13">
        <f t="shared" si="50"/>
        <v>0</v>
      </c>
      <c r="G469" s="13">
        <f t="shared" si="51"/>
        <v>0</v>
      </c>
      <c r="H469" s="13">
        <f t="shared" si="53"/>
        <v>0</v>
      </c>
      <c r="I469" s="16">
        <f t="shared" si="54"/>
        <v>0</v>
      </c>
      <c r="J469" s="16">
        <f t="shared" si="55"/>
        <v>345957.7579739684</v>
      </c>
    </row>
    <row r="470" spans="1:10" x14ac:dyDescent="0.25">
      <c r="A470" s="13">
        <v>35.333333333326998</v>
      </c>
      <c r="B470" s="13">
        <v>-0.19</v>
      </c>
      <c r="C470" s="13">
        <f>VLOOKUP(A470,Getijverloop!A463:B1363,2)</f>
        <v>-0.19</v>
      </c>
      <c r="D470" s="13">
        <f t="shared" si="52"/>
        <v>0</v>
      </c>
      <c r="E470" s="13">
        <f t="shared" si="49"/>
        <v>0</v>
      </c>
      <c r="F470" s="13">
        <f t="shared" si="50"/>
        <v>0</v>
      </c>
      <c r="G470" s="13">
        <f t="shared" si="51"/>
        <v>0</v>
      </c>
      <c r="H470" s="13">
        <f t="shared" si="53"/>
        <v>0</v>
      </c>
      <c r="I470" s="16">
        <f t="shared" si="54"/>
        <v>0</v>
      </c>
      <c r="J470" s="16">
        <f t="shared" si="55"/>
        <v>345957.7579739684</v>
      </c>
    </row>
    <row r="471" spans="1:10" x14ac:dyDescent="0.25">
      <c r="A471" s="13">
        <v>35.499999999994003</v>
      </c>
      <c r="B471" s="13">
        <v>-0.08</v>
      </c>
      <c r="C471" s="13">
        <f>VLOOKUP(A471,Getijverloop!A464:B1364,2)</f>
        <v>-0.08</v>
      </c>
      <c r="D471" s="13">
        <f t="shared" si="52"/>
        <v>0</v>
      </c>
      <c r="E471" s="13">
        <f t="shared" si="49"/>
        <v>0</v>
      </c>
      <c r="F471" s="13">
        <f t="shared" si="50"/>
        <v>0</v>
      </c>
      <c r="G471" s="13">
        <f t="shared" si="51"/>
        <v>0</v>
      </c>
      <c r="H471" s="13">
        <f t="shared" si="53"/>
        <v>0</v>
      </c>
      <c r="I471" s="16">
        <f t="shared" si="54"/>
        <v>0</v>
      </c>
      <c r="J471" s="16">
        <f t="shared" si="55"/>
        <v>345957.7579739684</v>
      </c>
    </row>
    <row r="472" spans="1:10" x14ac:dyDescent="0.25">
      <c r="A472" s="13">
        <v>35.666666666659999</v>
      </c>
      <c r="B472" s="13">
        <v>0.05</v>
      </c>
      <c r="C472" s="13">
        <f>VLOOKUP(A472,Getijverloop!A465:B1365,2)</f>
        <v>0.05</v>
      </c>
      <c r="D472" s="13">
        <f t="shared" si="52"/>
        <v>0</v>
      </c>
      <c r="E472" s="13">
        <f t="shared" si="49"/>
        <v>0</v>
      </c>
      <c r="F472" s="13">
        <f t="shared" si="50"/>
        <v>0</v>
      </c>
      <c r="G472" s="13">
        <f t="shared" si="51"/>
        <v>0</v>
      </c>
      <c r="H472" s="13">
        <f t="shared" si="53"/>
        <v>0</v>
      </c>
      <c r="I472" s="16">
        <f t="shared" si="54"/>
        <v>0</v>
      </c>
      <c r="J472" s="16">
        <f t="shared" si="55"/>
        <v>345957.7579739684</v>
      </c>
    </row>
    <row r="473" spans="1:10" x14ac:dyDescent="0.25">
      <c r="A473" s="13">
        <v>35.833333333326998</v>
      </c>
      <c r="B473" s="13">
        <v>0.17</v>
      </c>
      <c r="C473" s="13">
        <f>VLOOKUP(A473,Getijverloop!A466:B1366,2)</f>
        <v>0.17</v>
      </c>
      <c r="D473" s="13">
        <f t="shared" si="52"/>
        <v>0</v>
      </c>
      <c r="E473" s="13">
        <f t="shared" si="49"/>
        <v>0</v>
      </c>
      <c r="F473" s="13">
        <f t="shared" si="50"/>
        <v>0</v>
      </c>
      <c r="G473" s="13">
        <f t="shared" si="51"/>
        <v>0</v>
      </c>
      <c r="H473" s="13">
        <f t="shared" si="53"/>
        <v>0</v>
      </c>
      <c r="I473" s="16">
        <f t="shared" si="54"/>
        <v>0</v>
      </c>
      <c r="J473" s="16">
        <f t="shared" si="55"/>
        <v>345957.7579739684</v>
      </c>
    </row>
    <row r="474" spans="1:10" x14ac:dyDescent="0.25">
      <c r="A474" s="13">
        <v>35.999999999994003</v>
      </c>
      <c r="B474" s="13">
        <v>0.32</v>
      </c>
      <c r="C474" s="13">
        <f>VLOOKUP(A474,Getijverloop!A467:B1367,2)</f>
        <v>0.32</v>
      </c>
      <c r="D474" s="13">
        <f t="shared" si="52"/>
        <v>0</v>
      </c>
      <c r="E474" s="13">
        <f t="shared" si="49"/>
        <v>0</v>
      </c>
      <c r="F474" s="13">
        <f t="shared" si="50"/>
        <v>0</v>
      </c>
      <c r="G474" s="13">
        <f t="shared" si="51"/>
        <v>0</v>
      </c>
      <c r="H474" s="13">
        <f t="shared" si="53"/>
        <v>0</v>
      </c>
      <c r="I474" s="16">
        <f t="shared" si="54"/>
        <v>0</v>
      </c>
      <c r="J474" s="16">
        <f t="shared" si="55"/>
        <v>345957.7579739684</v>
      </c>
    </row>
    <row r="475" spans="1:10" x14ac:dyDescent="0.25">
      <c r="A475" s="13">
        <v>36.166666666659999</v>
      </c>
      <c r="B475" s="13">
        <v>0.47</v>
      </c>
      <c r="C475" s="13">
        <f>VLOOKUP(A475,Getijverloop!A468:B1368,2)</f>
        <v>0.47</v>
      </c>
      <c r="D475" s="13">
        <f t="shared" si="52"/>
        <v>0</v>
      </c>
      <c r="E475" s="13">
        <f t="shared" si="49"/>
        <v>0</v>
      </c>
      <c r="F475" s="13">
        <f t="shared" si="50"/>
        <v>0</v>
      </c>
      <c r="G475" s="13">
        <f t="shared" si="51"/>
        <v>0</v>
      </c>
      <c r="H475" s="13">
        <f t="shared" si="53"/>
        <v>0</v>
      </c>
      <c r="I475" s="16">
        <f t="shared" si="54"/>
        <v>0</v>
      </c>
      <c r="J475" s="16">
        <f t="shared" si="55"/>
        <v>345957.7579739684</v>
      </c>
    </row>
    <row r="476" spans="1:10" x14ac:dyDescent="0.25">
      <c r="A476" s="13">
        <v>36.333333333326998</v>
      </c>
      <c r="B476" s="13">
        <v>0.6</v>
      </c>
      <c r="C476" s="13">
        <f>VLOOKUP(A476,Getijverloop!A469:B1369,2)</f>
        <v>0.6</v>
      </c>
      <c r="D476" s="13">
        <f t="shared" si="52"/>
        <v>0</v>
      </c>
      <c r="E476" s="13">
        <f t="shared" si="49"/>
        <v>0</v>
      </c>
      <c r="F476" s="13">
        <f t="shared" si="50"/>
        <v>0</v>
      </c>
      <c r="G476" s="13">
        <f t="shared" si="51"/>
        <v>0</v>
      </c>
      <c r="H476" s="13">
        <f t="shared" si="53"/>
        <v>0</v>
      </c>
      <c r="I476" s="16">
        <f t="shared" si="54"/>
        <v>0</v>
      </c>
      <c r="J476" s="16">
        <f t="shared" si="55"/>
        <v>345957.7579739684</v>
      </c>
    </row>
    <row r="477" spans="1:10" x14ac:dyDescent="0.25">
      <c r="A477" s="13">
        <v>36.499999999994003</v>
      </c>
      <c r="B477" s="13">
        <v>0.73</v>
      </c>
      <c r="C477" s="13">
        <f>VLOOKUP(A477,Getijverloop!A470:B1370,2)</f>
        <v>0.73</v>
      </c>
      <c r="D477" s="13">
        <f t="shared" si="52"/>
        <v>0</v>
      </c>
      <c r="E477" s="13">
        <f t="shared" si="49"/>
        <v>0</v>
      </c>
      <c r="F477" s="13">
        <f t="shared" si="50"/>
        <v>0</v>
      </c>
      <c r="G477" s="13">
        <f t="shared" si="51"/>
        <v>0</v>
      </c>
      <c r="H477" s="13">
        <f t="shared" si="53"/>
        <v>0</v>
      </c>
      <c r="I477" s="16">
        <f t="shared" si="54"/>
        <v>0</v>
      </c>
      <c r="J477" s="16">
        <f t="shared" si="55"/>
        <v>345957.7579739684</v>
      </c>
    </row>
    <row r="478" spans="1:10" x14ac:dyDescent="0.25">
      <c r="A478" s="13">
        <v>36.666666666659999</v>
      </c>
      <c r="B478" s="13">
        <v>0.83</v>
      </c>
      <c r="C478" s="13">
        <f>VLOOKUP(A478,Getijverloop!A471:B1371,2)</f>
        <v>0.83</v>
      </c>
      <c r="D478" s="13">
        <f t="shared" si="52"/>
        <v>0</v>
      </c>
      <c r="E478" s="13">
        <f t="shared" si="49"/>
        <v>0</v>
      </c>
      <c r="F478" s="13">
        <f t="shared" si="50"/>
        <v>0</v>
      </c>
      <c r="G478" s="13">
        <f t="shared" si="51"/>
        <v>0</v>
      </c>
      <c r="H478" s="13">
        <f t="shared" si="53"/>
        <v>0</v>
      </c>
      <c r="I478" s="16">
        <f t="shared" si="54"/>
        <v>0</v>
      </c>
      <c r="J478" s="16">
        <f t="shared" si="55"/>
        <v>345957.7579739684</v>
      </c>
    </row>
    <row r="479" spans="1:10" x14ac:dyDescent="0.25">
      <c r="A479" s="13">
        <v>36.833333333326998</v>
      </c>
      <c r="B479" s="13">
        <v>0.9</v>
      </c>
      <c r="C479" s="13">
        <f>VLOOKUP(A479,Getijverloop!A472:B1372,2)</f>
        <v>0.9</v>
      </c>
      <c r="D479" s="13">
        <f t="shared" si="52"/>
        <v>0</v>
      </c>
      <c r="E479" s="13">
        <f t="shared" si="49"/>
        <v>0</v>
      </c>
      <c r="F479" s="13">
        <f t="shared" si="50"/>
        <v>0</v>
      </c>
      <c r="G479" s="13">
        <f t="shared" si="51"/>
        <v>0</v>
      </c>
      <c r="H479" s="13">
        <f t="shared" si="53"/>
        <v>0</v>
      </c>
      <c r="I479" s="16">
        <f t="shared" si="54"/>
        <v>0</v>
      </c>
      <c r="J479" s="16">
        <f t="shared" si="55"/>
        <v>345957.7579739684</v>
      </c>
    </row>
    <row r="480" spans="1:10" x14ac:dyDescent="0.25">
      <c r="A480" s="13">
        <v>36.999999999994003</v>
      </c>
      <c r="B480" s="13">
        <v>0.95</v>
      </c>
      <c r="C480" s="13">
        <f>VLOOKUP(A480,Getijverloop!A473:B1373,2)</f>
        <v>0.95</v>
      </c>
      <c r="D480" s="13">
        <f t="shared" si="52"/>
        <v>0</v>
      </c>
      <c r="E480" s="13">
        <f t="shared" si="49"/>
        <v>0</v>
      </c>
      <c r="F480" s="13">
        <f t="shared" si="50"/>
        <v>0</v>
      </c>
      <c r="G480" s="13">
        <f t="shared" si="51"/>
        <v>0</v>
      </c>
      <c r="H480" s="13">
        <f t="shared" si="53"/>
        <v>0</v>
      </c>
      <c r="I480" s="16">
        <f t="shared" si="54"/>
        <v>0</v>
      </c>
      <c r="J480" s="16">
        <f t="shared" si="55"/>
        <v>345957.7579739684</v>
      </c>
    </row>
    <row r="481" spans="1:10" x14ac:dyDescent="0.25">
      <c r="A481" s="13">
        <v>37.166666666659999</v>
      </c>
      <c r="B481" s="13">
        <v>0.97</v>
      </c>
      <c r="C481" s="13">
        <f>VLOOKUP(A481,Getijverloop!A474:B1374,2)</f>
        <v>0.97</v>
      </c>
      <c r="D481" s="13">
        <f t="shared" si="52"/>
        <v>0</v>
      </c>
      <c r="E481" s="13">
        <f t="shared" si="49"/>
        <v>0</v>
      </c>
      <c r="F481" s="13">
        <f t="shared" si="50"/>
        <v>0</v>
      </c>
      <c r="G481" s="13">
        <f t="shared" si="51"/>
        <v>0</v>
      </c>
      <c r="H481" s="13">
        <f t="shared" si="53"/>
        <v>0</v>
      </c>
      <c r="I481" s="16">
        <f t="shared" si="54"/>
        <v>0</v>
      </c>
      <c r="J481" s="16">
        <f t="shared" si="55"/>
        <v>345957.7579739684</v>
      </c>
    </row>
    <row r="482" spans="1:10" x14ac:dyDescent="0.25">
      <c r="A482" s="13">
        <v>37.333333333326998</v>
      </c>
      <c r="B482" s="13">
        <v>0.97</v>
      </c>
      <c r="C482" s="13">
        <f>VLOOKUP(A482,Getijverloop!A475:B1375,2)</f>
        <v>0.97</v>
      </c>
      <c r="D482" s="13">
        <f t="shared" si="52"/>
        <v>0</v>
      </c>
      <c r="E482" s="13">
        <f t="shared" si="49"/>
        <v>0</v>
      </c>
      <c r="F482" s="13">
        <f t="shared" si="50"/>
        <v>0</v>
      </c>
      <c r="G482" s="13">
        <f t="shared" si="51"/>
        <v>0</v>
      </c>
      <c r="H482" s="13">
        <f t="shared" si="53"/>
        <v>0</v>
      </c>
      <c r="I482" s="16">
        <f t="shared" si="54"/>
        <v>0</v>
      </c>
      <c r="J482" s="16">
        <f t="shared" si="55"/>
        <v>345957.7579739684</v>
      </c>
    </row>
    <row r="483" spans="1:10" x14ac:dyDescent="0.25">
      <c r="A483" s="13">
        <v>37.499999999993001</v>
      </c>
      <c r="B483" s="13">
        <v>0.95</v>
      </c>
      <c r="C483" s="13">
        <f>VLOOKUP(A483,Getijverloop!A476:B1376,2)</f>
        <v>0.95</v>
      </c>
      <c r="D483" s="13">
        <f t="shared" si="52"/>
        <v>0</v>
      </c>
      <c r="E483" s="13">
        <f t="shared" si="49"/>
        <v>0</v>
      </c>
      <c r="F483" s="13">
        <f t="shared" si="50"/>
        <v>0</v>
      </c>
      <c r="G483" s="13">
        <f t="shared" si="51"/>
        <v>0</v>
      </c>
      <c r="H483" s="13">
        <f t="shared" si="53"/>
        <v>0</v>
      </c>
      <c r="I483" s="16">
        <f t="shared" si="54"/>
        <v>0</v>
      </c>
      <c r="J483" s="16">
        <f t="shared" si="55"/>
        <v>345957.7579739684</v>
      </c>
    </row>
    <row r="484" spans="1:10" x14ac:dyDescent="0.25">
      <c r="A484" s="13">
        <v>37.666666666659999</v>
      </c>
      <c r="B484" s="13">
        <v>0.91</v>
      </c>
      <c r="C484" s="13">
        <f>VLOOKUP(A484,Getijverloop!A477:B1377,2)</f>
        <v>0.91</v>
      </c>
      <c r="D484" s="13">
        <f t="shared" si="52"/>
        <v>0</v>
      </c>
      <c r="E484" s="13">
        <f t="shared" si="49"/>
        <v>0</v>
      </c>
      <c r="F484" s="13">
        <f t="shared" si="50"/>
        <v>0</v>
      </c>
      <c r="G484" s="13">
        <f t="shared" si="51"/>
        <v>0</v>
      </c>
      <c r="H484" s="13">
        <f t="shared" si="53"/>
        <v>0</v>
      </c>
      <c r="I484" s="16">
        <f t="shared" si="54"/>
        <v>0</v>
      </c>
      <c r="J484" s="16">
        <f t="shared" si="55"/>
        <v>345957.7579739684</v>
      </c>
    </row>
    <row r="485" spans="1:10" x14ac:dyDescent="0.25">
      <c r="A485" s="13">
        <v>37.833333333326998</v>
      </c>
      <c r="B485" s="13">
        <v>0.87</v>
      </c>
      <c r="C485" s="13">
        <f>VLOOKUP(A485,Getijverloop!A478:B1378,2)</f>
        <v>0.87</v>
      </c>
      <c r="D485" s="13">
        <f t="shared" si="52"/>
        <v>0</v>
      </c>
      <c r="E485" s="13">
        <f t="shared" si="49"/>
        <v>0</v>
      </c>
      <c r="F485" s="13">
        <f t="shared" si="50"/>
        <v>0</v>
      </c>
      <c r="G485" s="13">
        <f t="shared" si="51"/>
        <v>0</v>
      </c>
      <c r="H485" s="13">
        <f t="shared" si="53"/>
        <v>0</v>
      </c>
      <c r="I485" s="16">
        <f t="shared" si="54"/>
        <v>0</v>
      </c>
      <c r="J485" s="16">
        <f t="shared" si="55"/>
        <v>345957.7579739684</v>
      </c>
    </row>
    <row r="486" spans="1:10" x14ac:dyDescent="0.25">
      <c r="A486" s="13">
        <v>37.999999999993001</v>
      </c>
      <c r="B486" s="13">
        <v>0.82</v>
      </c>
      <c r="C486" s="13">
        <f>VLOOKUP(A486,Getijverloop!A479:B1379,2)</f>
        <v>0.82</v>
      </c>
      <c r="D486" s="13">
        <f t="shared" si="52"/>
        <v>0</v>
      </c>
      <c r="E486" s="13">
        <f t="shared" si="49"/>
        <v>0</v>
      </c>
      <c r="F486" s="13">
        <f t="shared" si="50"/>
        <v>0</v>
      </c>
      <c r="G486" s="13">
        <f t="shared" si="51"/>
        <v>0</v>
      </c>
      <c r="H486" s="13">
        <f t="shared" si="53"/>
        <v>0</v>
      </c>
      <c r="I486" s="16">
        <f t="shared" si="54"/>
        <v>0</v>
      </c>
      <c r="J486" s="16">
        <f t="shared" si="55"/>
        <v>345957.7579739684</v>
      </c>
    </row>
    <row r="487" spans="1:10" x14ac:dyDescent="0.25">
      <c r="A487" s="13">
        <v>38.166666666659999</v>
      </c>
      <c r="B487" s="13">
        <v>0.78</v>
      </c>
      <c r="C487" s="13">
        <f>VLOOKUP(A487,Getijverloop!A480:B1380,2)</f>
        <v>0.78</v>
      </c>
      <c r="D487" s="13">
        <f t="shared" si="52"/>
        <v>0</v>
      </c>
      <c r="E487" s="13">
        <f t="shared" si="49"/>
        <v>0</v>
      </c>
      <c r="F487" s="13">
        <f t="shared" si="50"/>
        <v>0</v>
      </c>
      <c r="G487" s="13">
        <f t="shared" si="51"/>
        <v>0</v>
      </c>
      <c r="H487" s="13">
        <f t="shared" si="53"/>
        <v>0</v>
      </c>
      <c r="I487" s="16">
        <f t="shared" si="54"/>
        <v>0</v>
      </c>
      <c r="J487" s="16">
        <f t="shared" si="55"/>
        <v>345957.7579739684</v>
      </c>
    </row>
    <row r="488" spans="1:10" x14ac:dyDescent="0.25">
      <c r="A488" s="13">
        <v>38.333333333326998</v>
      </c>
      <c r="B488" s="13">
        <v>0.73</v>
      </c>
      <c r="C488" s="13">
        <f>VLOOKUP(A488,Getijverloop!A481:B1381,2)</f>
        <v>0.73</v>
      </c>
      <c r="D488" s="13">
        <f t="shared" si="52"/>
        <v>0</v>
      </c>
      <c r="E488" s="13">
        <f t="shared" si="49"/>
        <v>0</v>
      </c>
      <c r="F488" s="13">
        <f t="shared" si="50"/>
        <v>0</v>
      </c>
      <c r="G488" s="13">
        <f t="shared" si="51"/>
        <v>0</v>
      </c>
      <c r="H488" s="13">
        <f t="shared" si="53"/>
        <v>0</v>
      </c>
      <c r="I488" s="16">
        <f t="shared" si="54"/>
        <v>0</v>
      </c>
      <c r="J488" s="16">
        <f t="shared" si="55"/>
        <v>345957.7579739684</v>
      </c>
    </row>
    <row r="489" spans="1:10" x14ac:dyDescent="0.25">
      <c r="A489" s="13">
        <v>38.499999999993001</v>
      </c>
      <c r="B489" s="13">
        <v>0.68</v>
      </c>
      <c r="C489" s="13">
        <f>VLOOKUP(A489,Getijverloop!A482:B1382,2)</f>
        <v>0.68</v>
      </c>
      <c r="D489" s="13">
        <f t="shared" si="52"/>
        <v>0</v>
      </c>
      <c r="E489" s="13">
        <f t="shared" si="49"/>
        <v>0</v>
      </c>
      <c r="F489" s="13">
        <f t="shared" si="50"/>
        <v>0</v>
      </c>
      <c r="G489" s="13">
        <f t="shared" si="51"/>
        <v>0</v>
      </c>
      <c r="H489" s="13">
        <f t="shared" si="53"/>
        <v>0</v>
      </c>
      <c r="I489" s="16">
        <f t="shared" si="54"/>
        <v>0</v>
      </c>
      <c r="J489" s="16">
        <f t="shared" si="55"/>
        <v>345957.7579739684</v>
      </c>
    </row>
    <row r="490" spans="1:10" x14ac:dyDescent="0.25">
      <c r="A490" s="13">
        <v>38.666666666659999</v>
      </c>
      <c r="B490" s="13">
        <v>0.64</v>
      </c>
      <c r="C490" s="13">
        <f>VLOOKUP(A490,Getijverloop!A483:B1383,2)</f>
        <v>0.64</v>
      </c>
      <c r="D490" s="13">
        <f t="shared" si="52"/>
        <v>0</v>
      </c>
      <c r="E490" s="13">
        <f t="shared" si="49"/>
        <v>0</v>
      </c>
      <c r="F490" s="13">
        <f t="shared" si="50"/>
        <v>0</v>
      </c>
      <c r="G490" s="13">
        <f t="shared" si="51"/>
        <v>0</v>
      </c>
      <c r="H490" s="13">
        <f t="shared" si="53"/>
        <v>0</v>
      </c>
      <c r="I490" s="16">
        <f t="shared" si="54"/>
        <v>0</v>
      </c>
      <c r="J490" s="16">
        <f t="shared" si="55"/>
        <v>345957.7579739684</v>
      </c>
    </row>
    <row r="491" spans="1:10" x14ac:dyDescent="0.25">
      <c r="A491" s="13">
        <v>38.833333333326998</v>
      </c>
      <c r="B491" s="13">
        <v>0.6</v>
      </c>
      <c r="C491" s="13">
        <f>VLOOKUP(A491,Getijverloop!A484:B1384,2)</f>
        <v>0.6</v>
      </c>
      <c r="D491" s="13">
        <f t="shared" si="52"/>
        <v>0</v>
      </c>
      <c r="E491" s="13">
        <f t="shared" si="49"/>
        <v>0</v>
      </c>
      <c r="F491" s="13">
        <f t="shared" si="50"/>
        <v>0</v>
      </c>
      <c r="G491" s="13">
        <f t="shared" si="51"/>
        <v>0</v>
      </c>
      <c r="H491" s="13">
        <f t="shared" si="53"/>
        <v>0</v>
      </c>
      <c r="I491" s="16">
        <f t="shared" si="54"/>
        <v>0</v>
      </c>
      <c r="J491" s="16">
        <f t="shared" si="55"/>
        <v>345957.7579739684</v>
      </c>
    </row>
    <row r="492" spans="1:10" x14ac:dyDescent="0.25">
      <c r="A492" s="13">
        <v>38.999999999993001</v>
      </c>
      <c r="B492" s="13">
        <v>0.55000000000000004</v>
      </c>
      <c r="C492" s="13">
        <f>VLOOKUP(A492,Getijverloop!A485:B1385,2)</f>
        <v>0.55000000000000004</v>
      </c>
      <c r="D492" s="13">
        <f t="shared" si="52"/>
        <v>0</v>
      </c>
      <c r="E492" s="13">
        <f t="shared" si="49"/>
        <v>0</v>
      </c>
      <c r="F492" s="13">
        <f t="shared" si="50"/>
        <v>0</v>
      </c>
      <c r="G492" s="13">
        <f t="shared" si="51"/>
        <v>0</v>
      </c>
      <c r="H492" s="13">
        <f t="shared" si="53"/>
        <v>0</v>
      </c>
      <c r="I492" s="16">
        <f t="shared" si="54"/>
        <v>0</v>
      </c>
      <c r="J492" s="16">
        <f t="shared" si="55"/>
        <v>345957.7579739684</v>
      </c>
    </row>
    <row r="493" spans="1:10" x14ac:dyDescent="0.25">
      <c r="A493" s="13">
        <v>39.166666666659999</v>
      </c>
      <c r="B493" s="13">
        <v>0.51</v>
      </c>
      <c r="C493" s="13">
        <f>VLOOKUP(A493,Getijverloop!A486:B1386,2)</f>
        <v>0.51</v>
      </c>
      <c r="D493" s="13">
        <f t="shared" si="52"/>
        <v>0</v>
      </c>
      <c r="E493" s="13">
        <f t="shared" si="49"/>
        <v>0</v>
      </c>
      <c r="F493" s="13">
        <f t="shared" si="50"/>
        <v>0</v>
      </c>
      <c r="G493" s="13">
        <f t="shared" si="51"/>
        <v>0</v>
      </c>
      <c r="H493" s="13">
        <f t="shared" si="53"/>
        <v>0</v>
      </c>
      <c r="I493" s="16">
        <f t="shared" si="54"/>
        <v>0</v>
      </c>
      <c r="J493" s="16">
        <f t="shared" si="55"/>
        <v>345957.7579739684</v>
      </c>
    </row>
    <row r="494" spans="1:10" x14ac:dyDescent="0.25">
      <c r="A494" s="13">
        <v>39.333333333326998</v>
      </c>
      <c r="B494" s="13">
        <v>0.46</v>
      </c>
      <c r="C494" s="13">
        <f>VLOOKUP(A494,Getijverloop!A487:B1387,2)</f>
        <v>0.46</v>
      </c>
      <c r="D494" s="13">
        <f t="shared" si="52"/>
        <v>0</v>
      </c>
      <c r="E494" s="13">
        <f t="shared" si="49"/>
        <v>0</v>
      </c>
      <c r="F494" s="13">
        <f t="shared" si="50"/>
        <v>0</v>
      </c>
      <c r="G494" s="13">
        <f t="shared" si="51"/>
        <v>0</v>
      </c>
      <c r="H494" s="13">
        <f t="shared" si="53"/>
        <v>0</v>
      </c>
      <c r="I494" s="16">
        <f t="shared" si="54"/>
        <v>0</v>
      </c>
      <c r="J494" s="16">
        <f t="shared" si="55"/>
        <v>345957.7579739684</v>
      </c>
    </row>
    <row r="495" spans="1:10" x14ac:dyDescent="0.25">
      <c r="A495" s="13">
        <v>39.499999999993001</v>
      </c>
      <c r="B495" s="13">
        <v>0.4</v>
      </c>
      <c r="C495" s="13">
        <f>VLOOKUP(A495,Getijverloop!A488:B1388,2)</f>
        <v>0.4</v>
      </c>
      <c r="D495" s="13">
        <f t="shared" si="52"/>
        <v>0</v>
      </c>
      <c r="E495" s="13">
        <f t="shared" si="49"/>
        <v>0</v>
      </c>
      <c r="F495" s="13">
        <f t="shared" si="50"/>
        <v>0</v>
      </c>
      <c r="G495" s="13">
        <f t="shared" si="51"/>
        <v>0</v>
      </c>
      <c r="H495" s="13">
        <f t="shared" si="53"/>
        <v>0</v>
      </c>
      <c r="I495" s="16">
        <f t="shared" si="54"/>
        <v>0</v>
      </c>
      <c r="J495" s="16">
        <f t="shared" si="55"/>
        <v>345957.7579739684</v>
      </c>
    </row>
    <row r="496" spans="1:10" x14ac:dyDescent="0.25">
      <c r="A496" s="13">
        <v>39.666666666659999</v>
      </c>
      <c r="B496" s="13">
        <v>0.35</v>
      </c>
      <c r="C496" s="13">
        <f>VLOOKUP(A496,Getijverloop!A489:B1389,2)</f>
        <v>0.35</v>
      </c>
      <c r="D496" s="13">
        <f t="shared" si="52"/>
        <v>0</v>
      </c>
      <c r="E496" s="13">
        <f t="shared" ref="E496:E498" si="56">$I$14*D496/(MAX($D$18:$D$498))</f>
        <v>0</v>
      </c>
      <c r="F496" s="13">
        <f t="shared" si="50"/>
        <v>0</v>
      </c>
      <c r="G496" s="13">
        <f t="shared" si="51"/>
        <v>0</v>
      </c>
      <c r="H496" s="13">
        <f t="shared" si="53"/>
        <v>0</v>
      </c>
      <c r="I496" s="16">
        <f t="shared" si="54"/>
        <v>0</v>
      </c>
      <c r="J496" s="16">
        <f t="shared" si="55"/>
        <v>345957.7579739684</v>
      </c>
    </row>
    <row r="497" spans="1:10" x14ac:dyDescent="0.25">
      <c r="A497" s="13">
        <v>39.833333333326998</v>
      </c>
      <c r="B497" s="13">
        <v>0.3</v>
      </c>
      <c r="C497" s="13">
        <f>VLOOKUP(A497,Getijverloop!A490:B1390,2)</f>
        <v>0.3</v>
      </c>
      <c r="D497" s="13">
        <f t="shared" si="52"/>
        <v>0</v>
      </c>
      <c r="E497" s="13">
        <f t="shared" si="56"/>
        <v>0</v>
      </c>
      <c r="F497" s="13">
        <f t="shared" si="50"/>
        <v>0</v>
      </c>
      <c r="G497" s="13">
        <f t="shared" si="51"/>
        <v>0</v>
      </c>
      <c r="H497" s="13">
        <f t="shared" si="53"/>
        <v>0</v>
      </c>
      <c r="I497" s="16">
        <f t="shared" si="54"/>
        <v>0</v>
      </c>
      <c r="J497" s="16">
        <f t="shared" si="55"/>
        <v>345957.7579739684</v>
      </c>
    </row>
    <row r="498" spans="1:10" x14ac:dyDescent="0.25">
      <c r="A498" s="13">
        <v>39.999999999993001</v>
      </c>
      <c r="B498" s="13">
        <v>0.25</v>
      </c>
      <c r="C498" s="13">
        <f>VLOOKUP(A498,Getijverloop!A491:B1391,2)</f>
        <v>0.25</v>
      </c>
      <c r="D498" s="13">
        <f t="shared" si="52"/>
        <v>0</v>
      </c>
      <c r="E498" s="13">
        <f t="shared" si="56"/>
        <v>0</v>
      </c>
      <c r="F498" s="13">
        <f t="shared" si="50"/>
        <v>0</v>
      </c>
      <c r="G498" s="13">
        <f t="shared" si="51"/>
        <v>0</v>
      </c>
      <c r="H498" s="13">
        <f t="shared" si="53"/>
        <v>0</v>
      </c>
      <c r="I498" s="16">
        <f t="shared" si="54"/>
        <v>0</v>
      </c>
      <c r="J498" s="16">
        <f t="shared" si="55"/>
        <v>345957.7579739684</v>
      </c>
    </row>
    <row r="499" spans="1:10" x14ac:dyDescent="0.25">
      <c r="F499" s="13"/>
      <c r="G499" s="13"/>
      <c r="H499" s="13"/>
      <c r="I499" s="16"/>
      <c r="J499" s="16"/>
    </row>
    <row r="500" spans="1:10" x14ac:dyDescent="0.25">
      <c r="F500" s="13"/>
      <c r="G500" s="13"/>
      <c r="H500" s="13"/>
      <c r="I500" s="16"/>
      <c r="J500" s="16"/>
    </row>
    <row r="501" spans="1:10" x14ac:dyDescent="0.25">
      <c r="F501" s="13"/>
      <c r="G501" s="13"/>
      <c r="H501" s="13"/>
      <c r="I501" s="16"/>
      <c r="J501" s="16"/>
    </row>
    <row r="502" spans="1:10" x14ac:dyDescent="0.25">
      <c r="F502" s="13"/>
      <c r="G502" s="13"/>
      <c r="H502" s="13"/>
      <c r="I502" s="16"/>
      <c r="J502" s="16"/>
    </row>
    <row r="503" spans="1:10" x14ac:dyDescent="0.25">
      <c r="F503" s="13"/>
      <c r="G503" s="13"/>
      <c r="H503" s="13"/>
      <c r="I503" s="16"/>
      <c r="J503" s="16"/>
    </row>
    <row r="504" spans="1:10" x14ac:dyDescent="0.25">
      <c r="F504" s="13"/>
      <c r="G504" s="13"/>
      <c r="H504" s="13"/>
      <c r="I504" s="16"/>
      <c r="J504" s="16"/>
    </row>
    <row r="505" spans="1:10" x14ac:dyDescent="0.25">
      <c r="F505" s="13"/>
      <c r="G505" s="13"/>
      <c r="H505" s="13"/>
      <c r="I505" s="16"/>
      <c r="J505" s="16"/>
    </row>
    <row r="506" spans="1:10" x14ac:dyDescent="0.25">
      <c r="F506" s="13"/>
      <c r="G506" s="13"/>
      <c r="H506" s="13"/>
      <c r="I506" s="16"/>
      <c r="J506" s="16"/>
    </row>
    <row r="507" spans="1:10" x14ac:dyDescent="0.25">
      <c r="F507" s="13"/>
      <c r="G507" s="13"/>
      <c r="H507" s="13"/>
      <c r="I507" s="16"/>
      <c r="J507" s="16"/>
    </row>
    <row r="508" spans="1:10" x14ac:dyDescent="0.25">
      <c r="F508" s="13"/>
      <c r="G508" s="13"/>
      <c r="H508" s="13"/>
      <c r="I508" s="16"/>
      <c r="J508" s="16"/>
    </row>
    <row r="509" spans="1:10" x14ac:dyDescent="0.25">
      <c r="F509" s="13"/>
      <c r="G509" s="13"/>
      <c r="H509" s="13"/>
      <c r="I509" s="16"/>
      <c r="J509" s="16"/>
    </row>
    <row r="510" spans="1:10" x14ac:dyDescent="0.25">
      <c r="F510" s="13"/>
      <c r="G510" s="13"/>
      <c r="H510" s="13"/>
      <c r="I510" s="16"/>
      <c r="J510" s="16"/>
    </row>
    <row r="511" spans="1:10" x14ac:dyDescent="0.25">
      <c r="F511" s="13"/>
      <c r="G511" s="13"/>
      <c r="H511" s="13"/>
      <c r="I511" s="16"/>
      <c r="J511" s="16"/>
    </row>
    <row r="512" spans="1:10" x14ac:dyDescent="0.25">
      <c r="F512" s="13"/>
      <c r="G512" s="13"/>
      <c r="H512" s="13"/>
      <c r="I512" s="16"/>
      <c r="J512" s="16"/>
    </row>
    <row r="513" spans="6:10" x14ac:dyDescent="0.25">
      <c r="F513" s="13"/>
      <c r="G513" s="13"/>
      <c r="H513" s="13"/>
      <c r="I513" s="16"/>
      <c r="J513" s="16"/>
    </row>
    <row r="514" spans="6:10" x14ac:dyDescent="0.25">
      <c r="F514" s="13"/>
      <c r="G514" s="13"/>
      <c r="H514" s="13"/>
      <c r="I514" s="16"/>
      <c r="J514" s="16"/>
    </row>
    <row r="515" spans="6:10" x14ac:dyDescent="0.25">
      <c r="F515" s="13"/>
      <c r="G515" s="13"/>
      <c r="H515" s="13"/>
      <c r="I515" s="16"/>
      <c r="J515" s="16"/>
    </row>
    <row r="516" spans="6:10" x14ac:dyDescent="0.25">
      <c r="F516" s="13"/>
      <c r="G516" s="13"/>
      <c r="H516" s="13"/>
      <c r="I516" s="16"/>
      <c r="J516" s="16"/>
    </row>
    <row r="517" spans="6:10" x14ac:dyDescent="0.25">
      <c r="F517" s="13"/>
      <c r="G517" s="13"/>
      <c r="H517" s="13"/>
      <c r="I517" s="16"/>
      <c r="J517" s="16"/>
    </row>
    <row r="518" spans="6:10" x14ac:dyDescent="0.25">
      <c r="F518" s="13"/>
      <c r="G518" s="13"/>
      <c r="H518" s="13"/>
      <c r="I518" s="16"/>
      <c r="J518" s="16"/>
    </row>
    <row r="519" spans="6:10" x14ac:dyDescent="0.25">
      <c r="F519" s="13"/>
      <c r="G519" s="13"/>
      <c r="H519" s="13"/>
      <c r="I519" s="16"/>
      <c r="J519" s="16"/>
    </row>
    <row r="520" spans="6:10" x14ac:dyDescent="0.25">
      <c r="F520" s="13"/>
      <c r="G520" s="13"/>
      <c r="H520" s="13"/>
      <c r="I520" s="16"/>
      <c r="J520" s="16"/>
    </row>
    <row r="521" spans="6:10" x14ac:dyDescent="0.25">
      <c r="F521" s="13"/>
      <c r="G521" s="13"/>
      <c r="H521" s="13"/>
      <c r="I521" s="16"/>
      <c r="J521" s="16"/>
    </row>
    <row r="522" spans="6:10" x14ac:dyDescent="0.25">
      <c r="F522" s="13"/>
      <c r="G522" s="13"/>
      <c r="H522" s="13"/>
      <c r="I522" s="16"/>
      <c r="J522" s="16"/>
    </row>
    <row r="523" spans="6:10" x14ac:dyDescent="0.25">
      <c r="F523" s="13"/>
      <c r="G523" s="13"/>
      <c r="H523" s="13"/>
      <c r="I523" s="16"/>
      <c r="J523" s="16"/>
    </row>
    <row r="524" spans="6:10" x14ac:dyDescent="0.25">
      <c r="F524" s="13"/>
      <c r="G524" s="13"/>
      <c r="H524" s="13"/>
      <c r="I524" s="16"/>
      <c r="J524" s="16"/>
    </row>
    <row r="525" spans="6:10" x14ac:dyDescent="0.25">
      <c r="F525" s="13"/>
      <c r="G525" s="13"/>
      <c r="H525" s="13"/>
      <c r="I525" s="16"/>
      <c r="J525" s="16"/>
    </row>
    <row r="526" spans="6:10" x14ac:dyDescent="0.25">
      <c r="F526" s="13"/>
      <c r="G526" s="13"/>
      <c r="H526" s="13"/>
      <c r="I526" s="16"/>
      <c r="J526" s="16"/>
    </row>
    <row r="527" spans="6:10" x14ac:dyDescent="0.25">
      <c r="F527" s="13"/>
      <c r="G527" s="13"/>
      <c r="H527" s="13"/>
      <c r="I527" s="16"/>
      <c r="J527" s="16"/>
    </row>
    <row r="528" spans="6:10" x14ac:dyDescent="0.25">
      <c r="F528" s="13"/>
      <c r="G528" s="13"/>
      <c r="H528" s="13"/>
      <c r="I528" s="16"/>
      <c r="J528" s="16"/>
    </row>
    <row r="529" spans="6:10" x14ac:dyDescent="0.25">
      <c r="F529" s="13"/>
      <c r="G529" s="13"/>
      <c r="H529" s="13"/>
      <c r="I529" s="16"/>
      <c r="J529" s="16"/>
    </row>
    <row r="530" spans="6:10" x14ac:dyDescent="0.25">
      <c r="F530" s="13"/>
      <c r="G530" s="13"/>
      <c r="H530" s="13"/>
      <c r="I530" s="16"/>
      <c r="J530" s="16"/>
    </row>
    <row r="531" spans="6:10" x14ac:dyDescent="0.25">
      <c r="F531" s="13"/>
      <c r="G531" s="13"/>
      <c r="H531" s="13"/>
      <c r="I531" s="16"/>
      <c r="J531" s="16"/>
    </row>
    <row r="532" spans="6:10" x14ac:dyDescent="0.25">
      <c r="F532" s="13"/>
      <c r="G532" s="13"/>
      <c r="H532" s="13"/>
      <c r="I532" s="16"/>
      <c r="J532" s="16"/>
    </row>
    <row r="533" spans="6:10" x14ac:dyDescent="0.25">
      <c r="F533" s="13"/>
      <c r="G533" s="13"/>
      <c r="H533" s="13"/>
      <c r="I533" s="16"/>
      <c r="J533" s="16"/>
    </row>
    <row r="534" spans="6:10" x14ac:dyDescent="0.25">
      <c r="F534" s="13"/>
      <c r="G534" s="13"/>
      <c r="H534" s="13"/>
      <c r="I534" s="16"/>
      <c r="J534" s="16"/>
    </row>
    <row r="535" spans="6:10" x14ac:dyDescent="0.25">
      <c r="F535" s="13"/>
      <c r="G535" s="13"/>
      <c r="H535" s="13"/>
      <c r="I535" s="16"/>
      <c r="J535" s="16"/>
    </row>
    <row r="536" spans="6:10" x14ac:dyDescent="0.25">
      <c r="F536" s="13"/>
      <c r="G536" s="13"/>
      <c r="H536" s="13"/>
      <c r="I536" s="16"/>
      <c r="J536" s="16"/>
    </row>
    <row r="537" spans="6:10" x14ac:dyDescent="0.25">
      <c r="F537" s="13"/>
      <c r="G537" s="13"/>
      <c r="H537" s="13"/>
      <c r="I537" s="16"/>
      <c r="J537" s="16"/>
    </row>
    <row r="538" spans="6:10" x14ac:dyDescent="0.25">
      <c r="F538" s="13"/>
      <c r="G538" s="13"/>
      <c r="H538" s="13"/>
      <c r="I538" s="16"/>
      <c r="J538" s="16"/>
    </row>
    <row r="539" spans="6:10" x14ac:dyDescent="0.25">
      <c r="F539" s="13"/>
      <c r="G539" s="13"/>
      <c r="H539" s="13"/>
      <c r="I539" s="16"/>
      <c r="J539" s="16"/>
    </row>
    <row r="540" spans="6:10" x14ac:dyDescent="0.25">
      <c r="F540" s="13"/>
      <c r="G540" s="13"/>
      <c r="H540" s="13"/>
      <c r="I540" s="16"/>
      <c r="J540" s="16"/>
    </row>
    <row r="541" spans="6:10" x14ac:dyDescent="0.25">
      <c r="F541" s="13"/>
      <c r="G541" s="13"/>
      <c r="H541" s="13"/>
      <c r="I541" s="16"/>
      <c r="J541" s="16"/>
    </row>
    <row r="542" spans="6:10" x14ac:dyDescent="0.25">
      <c r="F542" s="13"/>
      <c r="G542" s="13"/>
      <c r="H542" s="13"/>
      <c r="I542" s="16"/>
      <c r="J542" s="16"/>
    </row>
    <row r="543" spans="6:10" x14ac:dyDescent="0.25">
      <c r="F543" s="13"/>
      <c r="G543" s="13"/>
      <c r="H543" s="13"/>
      <c r="I543" s="16"/>
      <c r="J543" s="16"/>
    </row>
    <row r="544" spans="6:10" x14ac:dyDescent="0.25">
      <c r="F544" s="13"/>
      <c r="G544" s="13"/>
      <c r="H544" s="13"/>
      <c r="I544" s="16"/>
      <c r="J544" s="16"/>
    </row>
    <row r="545" spans="6:10" x14ac:dyDescent="0.25">
      <c r="F545" s="13"/>
      <c r="G545" s="13"/>
      <c r="H545" s="13"/>
      <c r="I545" s="16"/>
      <c r="J545" s="16"/>
    </row>
    <row r="546" spans="6:10" x14ac:dyDescent="0.25">
      <c r="F546" s="13"/>
      <c r="G546" s="13"/>
      <c r="H546" s="13"/>
      <c r="I546" s="16"/>
      <c r="J546" s="16"/>
    </row>
    <row r="547" spans="6:10" x14ac:dyDescent="0.25">
      <c r="F547" s="13"/>
      <c r="G547" s="13"/>
      <c r="H547" s="13"/>
      <c r="I547" s="16"/>
      <c r="J547" s="16"/>
    </row>
    <row r="548" spans="6:10" x14ac:dyDescent="0.25">
      <c r="F548" s="13"/>
      <c r="G548" s="13"/>
      <c r="H548" s="13"/>
      <c r="I548" s="16"/>
      <c r="J548" s="16"/>
    </row>
    <row r="549" spans="6:10" x14ac:dyDescent="0.25">
      <c r="F549" s="13"/>
      <c r="G549" s="13"/>
      <c r="H549" s="13"/>
      <c r="I549" s="16"/>
      <c r="J549" s="16"/>
    </row>
    <row r="550" spans="6:10" x14ac:dyDescent="0.25">
      <c r="F550" s="13"/>
      <c r="G550" s="13"/>
      <c r="H550" s="13"/>
      <c r="I550" s="16"/>
      <c r="J550" s="16"/>
    </row>
    <row r="551" spans="6:10" x14ac:dyDescent="0.25">
      <c r="F551" s="13"/>
      <c r="G551" s="13"/>
      <c r="H551" s="13"/>
      <c r="I551" s="16"/>
      <c r="J551" s="16"/>
    </row>
    <row r="552" spans="6:10" x14ac:dyDescent="0.25">
      <c r="F552" s="13"/>
      <c r="G552" s="13"/>
      <c r="H552" s="13"/>
      <c r="I552" s="16"/>
      <c r="J552" s="16"/>
    </row>
    <row r="553" spans="6:10" x14ac:dyDescent="0.25">
      <c r="F553" s="13"/>
      <c r="G553" s="13"/>
      <c r="H553" s="13"/>
      <c r="I553" s="16"/>
      <c r="J553" s="16"/>
    </row>
    <row r="554" spans="6:10" x14ac:dyDescent="0.25">
      <c r="F554" s="13"/>
      <c r="G554" s="13"/>
      <c r="H554" s="13"/>
      <c r="I554" s="16"/>
      <c r="J554" s="16"/>
    </row>
    <row r="555" spans="6:10" x14ac:dyDescent="0.25">
      <c r="F555" s="13"/>
      <c r="G555" s="13"/>
      <c r="H555" s="13"/>
      <c r="I555" s="16"/>
      <c r="J555" s="16"/>
    </row>
    <row r="556" spans="6:10" x14ac:dyDescent="0.25">
      <c r="F556" s="13"/>
      <c r="G556" s="13"/>
      <c r="H556" s="13"/>
      <c r="I556" s="16"/>
      <c r="J556" s="16"/>
    </row>
    <row r="557" spans="6:10" x14ac:dyDescent="0.25">
      <c r="F557" s="13"/>
      <c r="G557" s="13"/>
      <c r="H557" s="13"/>
      <c r="I557" s="16"/>
      <c r="J557" s="16"/>
    </row>
    <row r="558" spans="6:10" x14ac:dyDescent="0.25">
      <c r="F558" s="13"/>
      <c r="G558" s="13"/>
      <c r="H558" s="13"/>
      <c r="I558" s="16"/>
      <c r="J558" s="16"/>
    </row>
    <row r="559" spans="6:10" x14ac:dyDescent="0.25">
      <c r="F559" s="13"/>
      <c r="G559" s="13"/>
      <c r="H559" s="13"/>
      <c r="I559" s="16"/>
      <c r="J559" s="16"/>
    </row>
    <row r="560" spans="6:10" x14ac:dyDescent="0.25">
      <c r="F560" s="13"/>
      <c r="G560" s="13"/>
      <c r="H560" s="13"/>
      <c r="I560" s="16"/>
      <c r="J560" s="16"/>
    </row>
    <row r="561" spans="6:10" x14ac:dyDescent="0.25">
      <c r="F561" s="13"/>
      <c r="G561" s="13"/>
      <c r="H561" s="13"/>
      <c r="I561" s="16"/>
      <c r="J561" s="16"/>
    </row>
    <row r="562" spans="6:10" x14ac:dyDescent="0.25">
      <c r="F562" s="13"/>
      <c r="G562" s="13"/>
      <c r="H562" s="13"/>
      <c r="I562" s="16"/>
      <c r="J562" s="16"/>
    </row>
    <row r="563" spans="6:10" x14ac:dyDescent="0.25">
      <c r="F563" s="13"/>
      <c r="G563" s="13"/>
      <c r="H563" s="13"/>
      <c r="I563" s="16"/>
      <c r="J563" s="16"/>
    </row>
    <row r="564" spans="6:10" x14ac:dyDescent="0.25">
      <c r="F564" s="13"/>
      <c r="G564" s="13"/>
      <c r="H564" s="13"/>
      <c r="I564" s="16"/>
      <c r="J564" s="16"/>
    </row>
    <row r="565" spans="6:10" x14ac:dyDescent="0.25">
      <c r="F565" s="13"/>
      <c r="G565" s="13"/>
      <c r="H565" s="13"/>
      <c r="I565" s="16"/>
      <c r="J565" s="16"/>
    </row>
    <row r="566" spans="6:10" x14ac:dyDescent="0.25">
      <c r="F566" s="13"/>
      <c r="G566" s="13"/>
      <c r="H566" s="13"/>
      <c r="I566" s="16"/>
      <c r="J566" s="16"/>
    </row>
    <row r="567" spans="6:10" x14ac:dyDescent="0.25">
      <c r="F567" s="13"/>
      <c r="G567" s="13"/>
      <c r="H567" s="13"/>
      <c r="I567" s="16"/>
      <c r="J567" s="16"/>
    </row>
    <row r="568" spans="6:10" x14ac:dyDescent="0.25">
      <c r="F568" s="13"/>
      <c r="G568" s="13"/>
      <c r="H568" s="13"/>
      <c r="I568" s="16"/>
      <c r="J568" s="16"/>
    </row>
    <row r="569" spans="6:10" x14ac:dyDescent="0.25">
      <c r="F569" s="13"/>
      <c r="G569" s="13"/>
      <c r="H569" s="13"/>
      <c r="I569" s="16"/>
      <c r="J569" s="16"/>
    </row>
    <row r="570" spans="6:10" x14ac:dyDescent="0.25">
      <c r="F570" s="13"/>
      <c r="G570" s="13"/>
      <c r="H570" s="13"/>
      <c r="I570" s="16"/>
      <c r="J570" s="16"/>
    </row>
    <row r="571" spans="6:10" x14ac:dyDescent="0.25">
      <c r="F571" s="13"/>
      <c r="G571" s="13"/>
      <c r="H571" s="13"/>
      <c r="I571" s="16"/>
      <c r="J571" s="16"/>
    </row>
    <row r="572" spans="6:10" x14ac:dyDescent="0.25">
      <c r="F572" s="13"/>
      <c r="G572" s="13"/>
      <c r="H572" s="13"/>
      <c r="I572" s="16"/>
      <c r="J572" s="16"/>
    </row>
    <row r="573" spans="6:10" x14ac:dyDescent="0.25">
      <c r="F573" s="13"/>
      <c r="G573" s="13"/>
      <c r="H573" s="13"/>
      <c r="I573" s="16"/>
      <c r="J573" s="16"/>
    </row>
    <row r="574" spans="6:10" x14ac:dyDescent="0.25">
      <c r="F574" s="13"/>
      <c r="G574" s="13"/>
      <c r="H574" s="13"/>
      <c r="I574" s="16"/>
      <c r="J574" s="16"/>
    </row>
    <row r="575" spans="6:10" x14ac:dyDescent="0.25">
      <c r="F575" s="13"/>
      <c r="G575" s="13"/>
      <c r="H575" s="13"/>
      <c r="I575" s="16"/>
      <c r="J575" s="16"/>
    </row>
    <row r="576" spans="6:10" x14ac:dyDescent="0.25">
      <c r="F576" s="13"/>
      <c r="G576" s="13"/>
      <c r="H576" s="13"/>
      <c r="I576" s="16"/>
      <c r="J576" s="16"/>
    </row>
    <row r="577" spans="6:10" x14ac:dyDescent="0.25">
      <c r="F577" s="13"/>
      <c r="G577" s="13"/>
      <c r="H577" s="13"/>
      <c r="I577" s="16"/>
      <c r="J577" s="16"/>
    </row>
    <row r="578" spans="6:10" x14ac:dyDescent="0.25">
      <c r="F578" s="13"/>
      <c r="G578" s="13"/>
      <c r="H578" s="13"/>
      <c r="I578" s="16"/>
      <c r="J578" s="16"/>
    </row>
    <row r="579" spans="6:10" x14ac:dyDescent="0.25">
      <c r="F579" s="13"/>
      <c r="G579" s="13"/>
      <c r="H579" s="13"/>
      <c r="I579" s="16"/>
      <c r="J579" s="16"/>
    </row>
    <row r="580" spans="6:10" x14ac:dyDescent="0.25">
      <c r="F580" s="13"/>
      <c r="G580" s="13"/>
      <c r="H580" s="13"/>
      <c r="I580" s="16"/>
      <c r="J580" s="16"/>
    </row>
    <row r="581" spans="6:10" x14ac:dyDescent="0.25">
      <c r="F581" s="13"/>
      <c r="G581" s="13"/>
      <c r="H581" s="13"/>
      <c r="I581" s="16"/>
      <c r="J581" s="16"/>
    </row>
    <row r="582" spans="6:10" x14ac:dyDescent="0.25">
      <c r="F582" s="13"/>
      <c r="G582" s="13"/>
      <c r="H582" s="13"/>
      <c r="I582" s="16"/>
      <c r="J582" s="16"/>
    </row>
    <row r="583" spans="6:10" x14ac:dyDescent="0.25">
      <c r="F583" s="13"/>
      <c r="G583" s="13"/>
      <c r="H583" s="13"/>
      <c r="I583" s="16"/>
      <c r="J583" s="16"/>
    </row>
    <row r="584" spans="6:10" x14ac:dyDescent="0.25">
      <c r="F584" s="13"/>
      <c r="G584" s="13"/>
      <c r="H584" s="13"/>
      <c r="I584" s="16"/>
      <c r="J584" s="16"/>
    </row>
    <row r="585" spans="6:10" x14ac:dyDescent="0.25">
      <c r="F585" s="13"/>
      <c r="G585" s="13"/>
      <c r="H585" s="13"/>
      <c r="I585" s="16"/>
      <c r="J585" s="16"/>
    </row>
    <row r="586" spans="6:10" x14ac:dyDescent="0.25">
      <c r="F586" s="13"/>
      <c r="G586" s="13"/>
      <c r="H586" s="13"/>
      <c r="I586" s="16"/>
      <c r="J586" s="16"/>
    </row>
    <row r="587" spans="6:10" x14ac:dyDescent="0.25">
      <c r="F587" s="13"/>
      <c r="G587" s="13"/>
      <c r="H587" s="13"/>
      <c r="I587" s="16"/>
      <c r="J587" s="16"/>
    </row>
    <row r="588" spans="6:10" x14ac:dyDescent="0.25">
      <c r="F588" s="13"/>
      <c r="G588" s="13"/>
      <c r="H588" s="13"/>
      <c r="I588" s="16"/>
      <c r="J588" s="16"/>
    </row>
    <row r="589" spans="6:10" x14ac:dyDescent="0.25">
      <c r="F589" s="13"/>
      <c r="G589" s="13"/>
      <c r="H589" s="13"/>
      <c r="I589" s="16"/>
      <c r="J589" s="16"/>
    </row>
    <row r="590" spans="6:10" x14ac:dyDescent="0.25">
      <c r="F590" s="13"/>
      <c r="G590" s="13"/>
      <c r="H590" s="13"/>
      <c r="I590" s="16"/>
      <c r="J590" s="16"/>
    </row>
    <row r="591" spans="6:10" x14ac:dyDescent="0.25">
      <c r="F591" s="13"/>
      <c r="G591" s="13"/>
      <c r="H591" s="13"/>
      <c r="I591" s="16"/>
      <c r="J591" s="16"/>
    </row>
    <row r="592" spans="6:10" x14ac:dyDescent="0.25">
      <c r="F592" s="13"/>
      <c r="G592" s="13"/>
      <c r="H592" s="13"/>
      <c r="I592" s="16"/>
      <c r="J592" s="16"/>
    </row>
    <row r="593" spans="6:10" x14ac:dyDescent="0.25">
      <c r="F593" s="13"/>
      <c r="G593" s="13"/>
      <c r="H593" s="13"/>
      <c r="I593" s="16"/>
      <c r="J593" s="16"/>
    </row>
    <row r="594" spans="6:10" x14ac:dyDescent="0.25">
      <c r="F594" s="13"/>
      <c r="G594" s="13"/>
      <c r="H594" s="13"/>
      <c r="I594" s="16"/>
      <c r="J594" s="16"/>
    </row>
  </sheetData>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11"/>
  <sheetViews>
    <sheetView topLeftCell="A309" workbookViewId="0">
      <selection activeCell="A11" sqref="A11"/>
    </sheetView>
  </sheetViews>
  <sheetFormatPr defaultRowHeight="15" x14ac:dyDescent="0.25"/>
  <cols>
    <col min="1" max="1" width="19.7109375" style="13" bestFit="1" customWidth="1"/>
    <col min="2" max="2" width="18.5703125" style="13" bestFit="1" customWidth="1"/>
    <col min="3" max="16384" width="9.140625" style="12"/>
  </cols>
  <sheetData>
    <row r="1" spans="1:2" x14ac:dyDescent="0.25">
      <c r="A1" s="11" t="s">
        <v>0</v>
      </c>
      <c r="B1" s="1" t="s">
        <v>69</v>
      </c>
    </row>
    <row r="2" spans="1:2" x14ac:dyDescent="0.25">
      <c r="A2" s="11" t="s">
        <v>1</v>
      </c>
      <c r="B2" s="1" t="s">
        <v>70</v>
      </c>
    </row>
    <row r="3" spans="1:2" x14ac:dyDescent="0.25">
      <c r="A3" s="11" t="s">
        <v>2</v>
      </c>
      <c r="B3" s="1" t="s">
        <v>71</v>
      </c>
    </row>
    <row r="4" spans="1:2" x14ac:dyDescent="0.25">
      <c r="A4" s="11" t="s">
        <v>3</v>
      </c>
      <c r="B4" s="1" t="s">
        <v>72</v>
      </c>
    </row>
    <row r="5" spans="1:2" x14ac:dyDescent="0.25">
      <c r="A5" s="11" t="s">
        <v>4</v>
      </c>
      <c r="B5" s="1" t="s">
        <v>73</v>
      </c>
    </row>
    <row r="6" spans="1:2" x14ac:dyDescent="0.25">
      <c r="A6" s="11" t="s">
        <v>5</v>
      </c>
      <c r="B6" s="1" t="s">
        <v>74</v>
      </c>
    </row>
    <row r="7" spans="1:2" x14ac:dyDescent="0.25">
      <c r="A7" s="11" t="s">
        <v>6</v>
      </c>
      <c r="B7" s="1" t="s">
        <v>79</v>
      </c>
    </row>
    <row r="8" spans="1:2" x14ac:dyDescent="0.25">
      <c r="A8" s="11" t="s">
        <v>7</v>
      </c>
      <c r="B8" s="1" t="s">
        <v>76</v>
      </c>
    </row>
    <row r="10" spans="1:2" x14ac:dyDescent="0.25">
      <c r="A10" s="11" t="s">
        <v>8</v>
      </c>
      <c r="B10" s="11" t="s">
        <v>9</v>
      </c>
    </row>
    <row r="11" spans="1:2" x14ac:dyDescent="0.25">
      <c r="A11" s="13">
        <v>-77.499999999999901</v>
      </c>
      <c r="B11" s="13">
        <v>-0.56999999999999995</v>
      </c>
    </row>
    <row r="12" spans="1:2" x14ac:dyDescent="0.25">
      <c r="A12" s="13">
        <v>-77.3333333333333</v>
      </c>
      <c r="B12" s="13">
        <v>-0.54</v>
      </c>
    </row>
    <row r="13" spans="1:2" x14ac:dyDescent="0.25">
      <c r="A13" s="13">
        <v>-77.1666666666667</v>
      </c>
      <c r="B13" s="13">
        <v>-0.5</v>
      </c>
    </row>
    <row r="14" spans="1:2" x14ac:dyDescent="0.25">
      <c r="A14" s="13">
        <v>-77</v>
      </c>
      <c r="B14" s="13">
        <v>-0.46</v>
      </c>
    </row>
    <row r="15" spans="1:2" x14ac:dyDescent="0.25">
      <c r="A15" s="13">
        <v>-76.8333333333333</v>
      </c>
      <c r="B15" s="13">
        <v>-0.41</v>
      </c>
    </row>
    <row r="16" spans="1:2" x14ac:dyDescent="0.25">
      <c r="A16" s="13">
        <v>-76.6666666666667</v>
      </c>
      <c r="B16" s="13">
        <v>-0.33</v>
      </c>
    </row>
    <row r="17" spans="1:2" x14ac:dyDescent="0.25">
      <c r="A17" s="13">
        <v>-76.5</v>
      </c>
      <c r="B17" s="13">
        <v>-0.25</v>
      </c>
    </row>
    <row r="18" spans="1:2" x14ac:dyDescent="0.25">
      <c r="A18" s="13">
        <v>-76.3333333333334</v>
      </c>
      <c r="B18" s="13">
        <v>-0.15</v>
      </c>
    </row>
    <row r="19" spans="1:2" x14ac:dyDescent="0.25">
      <c r="A19" s="13">
        <v>-76.1666666666667</v>
      </c>
      <c r="B19" s="13">
        <v>-0.03</v>
      </c>
    </row>
    <row r="20" spans="1:2" x14ac:dyDescent="0.25">
      <c r="A20" s="13">
        <v>-76.000000000000099</v>
      </c>
      <c r="B20" s="13">
        <v>0.1</v>
      </c>
    </row>
    <row r="21" spans="1:2" x14ac:dyDescent="0.25">
      <c r="A21" s="13">
        <v>-75.8333333333334</v>
      </c>
      <c r="B21" s="13">
        <v>0.23</v>
      </c>
    </row>
    <row r="22" spans="1:2" x14ac:dyDescent="0.25">
      <c r="A22" s="13">
        <v>-75.6666666666667</v>
      </c>
      <c r="B22" s="13">
        <v>0.38</v>
      </c>
    </row>
    <row r="23" spans="1:2" x14ac:dyDescent="0.25">
      <c r="A23" s="13">
        <v>-75.500000000000099</v>
      </c>
      <c r="B23" s="13">
        <v>0.52</v>
      </c>
    </row>
    <row r="24" spans="1:2" x14ac:dyDescent="0.25">
      <c r="A24" s="13">
        <v>-75.3333333333334</v>
      </c>
      <c r="B24" s="13">
        <v>0.65</v>
      </c>
    </row>
    <row r="25" spans="1:2" x14ac:dyDescent="0.25">
      <c r="A25" s="13">
        <v>-75.166666666666799</v>
      </c>
      <c r="B25" s="13">
        <v>0.77</v>
      </c>
    </row>
    <row r="26" spans="1:2" x14ac:dyDescent="0.25">
      <c r="A26" s="13">
        <v>-75.000000000000099</v>
      </c>
      <c r="B26" s="13">
        <v>0.86</v>
      </c>
    </row>
    <row r="27" spans="1:2" x14ac:dyDescent="0.25">
      <c r="A27" s="13">
        <v>-74.833333333333499</v>
      </c>
      <c r="B27" s="13">
        <v>0.93</v>
      </c>
    </row>
    <row r="28" spans="1:2" x14ac:dyDescent="0.25">
      <c r="A28" s="13">
        <v>-74.666666666666799</v>
      </c>
      <c r="B28" s="13">
        <v>0.96</v>
      </c>
    </row>
    <row r="29" spans="1:2" x14ac:dyDescent="0.25">
      <c r="A29" s="13">
        <v>-74.500000000000099</v>
      </c>
      <c r="B29" s="13">
        <v>0.97</v>
      </c>
    </row>
    <row r="30" spans="1:2" x14ac:dyDescent="0.25">
      <c r="A30" s="13">
        <v>-74.333333333333499</v>
      </c>
      <c r="B30" s="13">
        <v>0.96</v>
      </c>
    </row>
    <row r="31" spans="1:2" x14ac:dyDescent="0.25">
      <c r="A31" s="13">
        <v>-74.166666666666799</v>
      </c>
      <c r="B31" s="13">
        <v>0.93</v>
      </c>
    </row>
    <row r="32" spans="1:2" x14ac:dyDescent="0.25">
      <c r="A32" s="13">
        <v>-74.000000000000199</v>
      </c>
      <c r="B32" s="13">
        <v>0.89</v>
      </c>
    </row>
    <row r="33" spans="1:2" x14ac:dyDescent="0.25">
      <c r="A33" s="13">
        <v>-73.833333333333499</v>
      </c>
      <c r="B33" s="13">
        <v>0.85</v>
      </c>
    </row>
    <row r="34" spans="1:2" x14ac:dyDescent="0.25">
      <c r="A34" s="13">
        <v>-73.666666666666899</v>
      </c>
      <c r="B34" s="13">
        <v>0.8</v>
      </c>
    </row>
    <row r="35" spans="1:2" x14ac:dyDescent="0.25">
      <c r="A35" s="13">
        <v>-73.500000000000199</v>
      </c>
      <c r="B35" s="13">
        <v>0.75</v>
      </c>
    </row>
    <row r="36" spans="1:2" x14ac:dyDescent="0.25">
      <c r="A36" s="13">
        <v>-73.333333333333499</v>
      </c>
      <c r="B36" s="13">
        <v>0.71</v>
      </c>
    </row>
    <row r="37" spans="1:2" x14ac:dyDescent="0.25">
      <c r="A37" s="13">
        <v>-73.166666666666899</v>
      </c>
      <c r="B37" s="13">
        <v>0.66</v>
      </c>
    </row>
    <row r="38" spans="1:2" x14ac:dyDescent="0.25">
      <c r="A38" s="13">
        <v>-73.000000000000199</v>
      </c>
      <c r="B38" s="13">
        <v>0.62</v>
      </c>
    </row>
    <row r="39" spans="1:2" x14ac:dyDescent="0.25">
      <c r="A39" s="13">
        <v>-72.833333333333599</v>
      </c>
      <c r="B39" s="13">
        <v>0.56999999999999995</v>
      </c>
    </row>
    <row r="40" spans="1:2" x14ac:dyDescent="0.25">
      <c r="A40" s="13">
        <v>-72.666666666666899</v>
      </c>
      <c r="B40" s="13">
        <v>0.53</v>
      </c>
    </row>
    <row r="41" spans="1:2" x14ac:dyDescent="0.25">
      <c r="A41" s="13">
        <v>-72.500000000000298</v>
      </c>
      <c r="B41" s="13">
        <v>0.48</v>
      </c>
    </row>
    <row r="42" spans="1:2" x14ac:dyDescent="0.25">
      <c r="A42" s="13">
        <v>-72.333333333333599</v>
      </c>
      <c r="B42" s="13">
        <v>0.43</v>
      </c>
    </row>
    <row r="43" spans="1:2" x14ac:dyDescent="0.25">
      <c r="A43" s="13">
        <v>-72.166666666666899</v>
      </c>
      <c r="B43" s="13">
        <v>0.38</v>
      </c>
    </row>
    <row r="44" spans="1:2" x14ac:dyDescent="0.25">
      <c r="A44" s="13">
        <v>-72.000000000000298</v>
      </c>
      <c r="B44" s="13">
        <v>0.32</v>
      </c>
    </row>
    <row r="45" spans="1:2" x14ac:dyDescent="0.25">
      <c r="A45" s="13">
        <v>-71.833333333333599</v>
      </c>
      <c r="B45" s="13">
        <v>0.27</v>
      </c>
    </row>
    <row r="46" spans="1:2" x14ac:dyDescent="0.25">
      <c r="A46" s="13">
        <v>-71.666666666666998</v>
      </c>
      <c r="B46" s="13">
        <v>0.22</v>
      </c>
    </row>
    <row r="47" spans="1:2" x14ac:dyDescent="0.25">
      <c r="A47" s="13">
        <v>-71.500000000000298</v>
      </c>
      <c r="B47" s="13">
        <v>0.17</v>
      </c>
    </row>
    <row r="48" spans="1:2" x14ac:dyDescent="0.25">
      <c r="A48" s="13">
        <v>-71.333333333333698</v>
      </c>
      <c r="B48" s="13">
        <v>0.13</v>
      </c>
    </row>
    <row r="49" spans="1:2" x14ac:dyDescent="0.25">
      <c r="A49" s="13">
        <v>-71.166666666666998</v>
      </c>
      <c r="B49" s="13">
        <v>0.1</v>
      </c>
    </row>
    <row r="50" spans="1:2" x14ac:dyDescent="0.25">
      <c r="A50" s="13">
        <v>-71.000000000000298</v>
      </c>
      <c r="B50" s="13">
        <v>0.06</v>
      </c>
    </row>
    <row r="51" spans="1:2" x14ac:dyDescent="0.25">
      <c r="A51" s="13">
        <v>-70.833333333333698</v>
      </c>
      <c r="B51" s="13">
        <v>0.03</v>
      </c>
    </row>
    <row r="52" spans="1:2" x14ac:dyDescent="0.25">
      <c r="A52" s="13">
        <v>-70.666666666666998</v>
      </c>
      <c r="B52" s="13">
        <v>0</v>
      </c>
    </row>
    <row r="53" spans="1:2" x14ac:dyDescent="0.25">
      <c r="A53" s="13">
        <v>-70.500000000000398</v>
      </c>
      <c r="B53" s="13">
        <v>-0.02</v>
      </c>
    </row>
    <row r="54" spans="1:2" x14ac:dyDescent="0.25">
      <c r="A54" s="13">
        <v>-70.333333333333698</v>
      </c>
      <c r="B54" s="13">
        <v>-0.04</v>
      </c>
    </row>
    <row r="55" spans="1:2" x14ac:dyDescent="0.25">
      <c r="A55" s="13">
        <v>-70.166666666667098</v>
      </c>
      <c r="B55" s="13">
        <v>-0.06</v>
      </c>
    </row>
    <row r="56" spans="1:2" x14ac:dyDescent="0.25">
      <c r="A56" s="13">
        <v>-70.000000000000398</v>
      </c>
      <c r="B56" s="13">
        <v>-0.08</v>
      </c>
    </row>
    <row r="57" spans="1:2" x14ac:dyDescent="0.25">
      <c r="A57" s="13">
        <v>-69.833333333333698</v>
      </c>
      <c r="B57" s="13">
        <v>-0.1</v>
      </c>
    </row>
    <row r="58" spans="1:2" x14ac:dyDescent="0.25">
      <c r="A58" s="13">
        <v>-69.666666666667098</v>
      </c>
      <c r="B58" s="13">
        <v>-0.12</v>
      </c>
    </row>
    <row r="59" spans="1:2" x14ac:dyDescent="0.25">
      <c r="A59" s="13">
        <v>-69.500000000000398</v>
      </c>
      <c r="B59" s="13">
        <v>-0.14000000000000001</v>
      </c>
    </row>
    <row r="60" spans="1:2" x14ac:dyDescent="0.25">
      <c r="A60" s="13">
        <v>-69.333333333333798</v>
      </c>
      <c r="B60" s="13">
        <v>-0.17</v>
      </c>
    </row>
    <row r="61" spans="1:2" x14ac:dyDescent="0.25">
      <c r="A61" s="13">
        <v>-69.166666666667098</v>
      </c>
      <c r="B61" s="13">
        <v>-0.2</v>
      </c>
    </row>
    <row r="62" spans="1:2" x14ac:dyDescent="0.25">
      <c r="A62" s="13">
        <v>-69.000000000000497</v>
      </c>
      <c r="B62" s="13">
        <v>-0.23</v>
      </c>
    </row>
    <row r="63" spans="1:2" x14ac:dyDescent="0.25">
      <c r="A63" s="13">
        <v>-68.833333333333798</v>
      </c>
      <c r="B63" s="13">
        <v>-0.27</v>
      </c>
    </row>
    <row r="64" spans="1:2" x14ac:dyDescent="0.25">
      <c r="A64" s="13">
        <v>-68.666666666667098</v>
      </c>
      <c r="B64" s="13">
        <v>-0.31</v>
      </c>
    </row>
    <row r="65" spans="1:2" x14ac:dyDescent="0.25">
      <c r="A65" s="13">
        <v>-68.500000000000497</v>
      </c>
      <c r="B65" s="13">
        <v>-0.36</v>
      </c>
    </row>
    <row r="66" spans="1:2" x14ac:dyDescent="0.25">
      <c r="A66" s="13">
        <v>-68.333333333333798</v>
      </c>
      <c r="B66" s="13">
        <v>-0.41</v>
      </c>
    </row>
    <row r="67" spans="1:2" x14ac:dyDescent="0.25">
      <c r="A67" s="13">
        <v>-68.166666666667197</v>
      </c>
      <c r="B67" s="13">
        <v>-0.46</v>
      </c>
    </row>
    <row r="68" spans="1:2" x14ac:dyDescent="0.25">
      <c r="A68" s="13">
        <v>-68.000000000000497</v>
      </c>
      <c r="B68" s="13">
        <v>-0.51</v>
      </c>
    </row>
    <row r="69" spans="1:2" x14ac:dyDescent="0.25">
      <c r="A69" s="13">
        <v>-67.833333333333897</v>
      </c>
      <c r="B69" s="13">
        <v>-0.55000000000000004</v>
      </c>
    </row>
    <row r="70" spans="1:2" x14ac:dyDescent="0.25">
      <c r="A70" s="13">
        <v>-67.666666666667197</v>
      </c>
      <c r="B70" s="13">
        <v>-0.59</v>
      </c>
    </row>
    <row r="71" spans="1:2" x14ac:dyDescent="0.25">
      <c r="A71" s="13">
        <v>-67.500000000000497</v>
      </c>
      <c r="B71" s="13">
        <v>-0.63</v>
      </c>
    </row>
    <row r="72" spans="1:2" x14ac:dyDescent="0.25">
      <c r="A72" s="13">
        <v>-67.333333333333897</v>
      </c>
      <c r="B72" s="13">
        <v>-0.66</v>
      </c>
    </row>
    <row r="73" spans="1:2" x14ac:dyDescent="0.25">
      <c r="A73" s="13">
        <v>-67.166666666667197</v>
      </c>
      <c r="B73" s="13">
        <v>-0.69</v>
      </c>
    </row>
    <row r="74" spans="1:2" x14ac:dyDescent="0.25">
      <c r="A74" s="13">
        <v>-67.000000000000597</v>
      </c>
      <c r="B74" s="13">
        <v>-0.71</v>
      </c>
    </row>
    <row r="75" spans="1:2" x14ac:dyDescent="0.25">
      <c r="A75" s="13">
        <v>-66.833333333333897</v>
      </c>
      <c r="B75" s="13">
        <v>-0.72</v>
      </c>
    </row>
    <row r="76" spans="1:2" x14ac:dyDescent="0.25">
      <c r="A76" s="13">
        <v>-66.666666666667297</v>
      </c>
      <c r="B76" s="13">
        <v>-0.73</v>
      </c>
    </row>
    <row r="77" spans="1:2" x14ac:dyDescent="0.25">
      <c r="A77" s="13">
        <v>-66.500000000000597</v>
      </c>
      <c r="B77" s="13">
        <v>-0.73</v>
      </c>
    </row>
    <row r="78" spans="1:2" x14ac:dyDescent="0.25">
      <c r="A78" s="13">
        <v>-66.333333333333897</v>
      </c>
      <c r="B78" s="13">
        <v>-0.73</v>
      </c>
    </row>
    <row r="79" spans="1:2" x14ac:dyDescent="0.25">
      <c r="A79" s="13">
        <v>-66.166666666667297</v>
      </c>
      <c r="B79" s="13">
        <v>-0.72</v>
      </c>
    </row>
    <row r="80" spans="1:2" x14ac:dyDescent="0.25">
      <c r="A80" s="13">
        <v>-66.000000000000597</v>
      </c>
      <c r="B80" s="13">
        <v>-0.7</v>
      </c>
    </row>
    <row r="81" spans="1:2" x14ac:dyDescent="0.25">
      <c r="A81" s="13">
        <v>-65.833333333333997</v>
      </c>
      <c r="B81" s="13">
        <v>-0.68</v>
      </c>
    </row>
    <row r="82" spans="1:2" x14ac:dyDescent="0.25">
      <c r="A82" s="13">
        <v>-65.666666666667297</v>
      </c>
      <c r="B82" s="13">
        <v>-0.66</v>
      </c>
    </row>
    <row r="83" spans="1:2" x14ac:dyDescent="0.25">
      <c r="A83" s="13">
        <v>-65.500000000000696</v>
      </c>
      <c r="B83" s="13">
        <v>-0.63</v>
      </c>
    </row>
    <row r="84" spans="1:2" x14ac:dyDescent="0.25">
      <c r="A84" s="13">
        <v>-65.333333333333997</v>
      </c>
      <c r="B84" s="13">
        <v>-0.61</v>
      </c>
    </row>
    <row r="85" spans="1:2" x14ac:dyDescent="0.25">
      <c r="A85" s="13">
        <v>-65.166666666667297</v>
      </c>
      <c r="B85" s="13">
        <v>-0.57999999999999996</v>
      </c>
    </row>
    <row r="86" spans="1:2" x14ac:dyDescent="0.25">
      <c r="A86" s="13">
        <v>-65.000000000000696</v>
      </c>
      <c r="B86" s="13">
        <v>-0.55000000000000004</v>
      </c>
    </row>
    <row r="87" spans="1:2" x14ac:dyDescent="0.25">
      <c r="A87" s="13">
        <v>-64.833333333333997</v>
      </c>
      <c r="B87" s="13">
        <v>-0.52</v>
      </c>
    </row>
    <row r="88" spans="1:2" x14ac:dyDescent="0.25">
      <c r="A88" s="13">
        <v>-64.666666666667396</v>
      </c>
      <c r="B88" s="13">
        <v>-0.48</v>
      </c>
    </row>
    <row r="89" spans="1:2" x14ac:dyDescent="0.25">
      <c r="A89" s="13">
        <v>-64.500000000000696</v>
      </c>
      <c r="B89" s="13">
        <v>-0.43</v>
      </c>
    </row>
    <row r="90" spans="1:2" x14ac:dyDescent="0.25">
      <c r="A90" s="13">
        <v>-64.333333333334096</v>
      </c>
      <c r="B90" s="13">
        <v>-0.37</v>
      </c>
    </row>
    <row r="91" spans="1:2" x14ac:dyDescent="0.25">
      <c r="A91" s="13">
        <v>-64.166666666667396</v>
      </c>
      <c r="B91" s="13">
        <v>-0.28999999999999998</v>
      </c>
    </row>
    <row r="92" spans="1:2" x14ac:dyDescent="0.25">
      <c r="A92" s="13">
        <v>-64.000000000000696</v>
      </c>
      <c r="B92" s="13">
        <v>-0.19</v>
      </c>
    </row>
    <row r="93" spans="1:2" x14ac:dyDescent="0.25">
      <c r="A93" s="13">
        <v>-63.833333333334103</v>
      </c>
      <c r="B93" s="13">
        <v>-0.08</v>
      </c>
    </row>
    <row r="94" spans="1:2" x14ac:dyDescent="0.25">
      <c r="A94" s="13">
        <v>-63.666666666667403</v>
      </c>
      <c r="B94" s="13">
        <v>0.05</v>
      </c>
    </row>
    <row r="95" spans="1:2" x14ac:dyDescent="0.25">
      <c r="A95" s="13">
        <v>-63.500000000000803</v>
      </c>
      <c r="B95" s="13">
        <v>0.17</v>
      </c>
    </row>
    <row r="96" spans="1:2" x14ac:dyDescent="0.25">
      <c r="A96" s="13">
        <v>-63.333333333334103</v>
      </c>
      <c r="B96" s="13">
        <v>0.32</v>
      </c>
    </row>
    <row r="97" spans="1:2" x14ac:dyDescent="0.25">
      <c r="A97" s="13">
        <v>-63.166666666667503</v>
      </c>
      <c r="B97" s="13">
        <v>0.47</v>
      </c>
    </row>
    <row r="98" spans="1:2" x14ac:dyDescent="0.25">
      <c r="A98" s="13">
        <v>-63.000000000000803</v>
      </c>
      <c r="B98" s="13">
        <v>0.6</v>
      </c>
    </row>
    <row r="99" spans="1:2" x14ac:dyDescent="0.25">
      <c r="A99" s="13">
        <v>-62.833333333334103</v>
      </c>
      <c r="B99" s="13">
        <v>0.73</v>
      </c>
    </row>
    <row r="100" spans="1:2" x14ac:dyDescent="0.25">
      <c r="A100" s="13">
        <v>-62.666666666667503</v>
      </c>
      <c r="B100" s="13">
        <v>0.83</v>
      </c>
    </row>
    <row r="101" spans="1:2" x14ac:dyDescent="0.25">
      <c r="A101" s="13">
        <v>-62.500000000000803</v>
      </c>
      <c r="B101" s="13">
        <v>0.9</v>
      </c>
    </row>
    <row r="102" spans="1:2" x14ac:dyDescent="0.25">
      <c r="A102" s="13">
        <v>-62.333333333334203</v>
      </c>
      <c r="B102" s="13">
        <v>0.95</v>
      </c>
    </row>
    <row r="103" spans="1:2" x14ac:dyDescent="0.25">
      <c r="A103" s="13">
        <v>-62.166666666667503</v>
      </c>
      <c r="B103" s="13">
        <v>0.97</v>
      </c>
    </row>
    <row r="104" spans="1:2" x14ac:dyDescent="0.25">
      <c r="A104" s="13">
        <v>-62.000000000000902</v>
      </c>
      <c r="B104" s="13">
        <v>0.97</v>
      </c>
    </row>
    <row r="105" spans="1:2" x14ac:dyDescent="0.25">
      <c r="A105" s="13">
        <v>-61.833333333334203</v>
      </c>
      <c r="B105" s="13">
        <v>0.95</v>
      </c>
    </row>
    <row r="106" spans="1:2" x14ac:dyDescent="0.25">
      <c r="A106" s="13">
        <v>-61.666666666667503</v>
      </c>
      <c r="B106" s="13">
        <v>0.91</v>
      </c>
    </row>
    <row r="107" spans="1:2" x14ac:dyDescent="0.25">
      <c r="A107" s="13">
        <v>-61.500000000000902</v>
      </c>
      <c r="B107" s="13">
        <v>0.87</v>
      </c>
    </row>
    <row r="108" spans="1:2" x14ac:dyDescent="0.25">
      <c r="A108" s="13">
        <v>-61.333333333334203</v>
      </c>
      <c r="B108" s="13">
        <v>0.82</v>
      </c>
    </row>
    <row r="109" spans="1:2" x14ac:dyDescent="0.25">
      <c r="A109" s="13">
        <v>-61.166666666667602</v>
      </c>
      <c r="B109" s="13">
        <v>0.78</v>
      </c>
    </row>
    <row r="110" spans="1:2" x14ac:dyDescent="0.25">
      <c r="A110" s="13">
        <v>-61.000000000000902</v>
      </c>
      <c r="B110" s="13">
        <v>0.73</v>
      </c>
    </row>
    <row r="111" spans="1:2" x14ac:dyDescent="0.25">
      <c r="A111" s="13">
        <v>-60.833333333334302</v>
      </c>
      <c r="B111" s="13">
        <v>0.68</v>
      </c>
    </row>
    <row r="112" spans="1:2" x14ac:dyDescent="0.25">
      <c r="A112" s="13">
        <v>-60.666666666667602</v>
      </c>
      <c r="B112" s="13">
        <v>0.64</v>
      </c>
    </row>
    <row r="113" spans="1:2" x14ac:dyDescent="0.25">
      <c r="A113" s="13">
        <v>-60.500000000000902</v>
      </c>
      <c r="B113" s="13">
        <v>0.6</v>
      </c>
    </row>
    <row r="114" spans="1:2" x14ac:dyDescent="0.25">
      <c r="A114" s="13">
        <v>-60.333333333334302</v>
      </c>
      <c r="B114" s="13">
        <v>0.55000000000000004</v>
      </c>
    </row>
    <row r="115" spans="1:2" x14ac:dyDescent="0.25">
      <c r="A115" s="13">
        <v>-60.166666666667602</v>
      </c>
      <c r="B115" s="13">
        <v>0.51</v>
      </c>
    </row>
    <row r="116" spans="1:2" x14ac:dyDescent="0.25">
      <c r="A116" s="13">
        <v>-60.000000000001002</v>
      </c>
      <c r="B116" s="13">
        <v>0.46</v>
      </c>
    </row>
    <row r="117" spans="1:2" x14ac:dyDescent="0.25">
      <c r="A117" s="13">
        <v>-59.833333333334302</v>
      </c>
      <c r="B117" s="13">
        <v>0.4</v>
      </c>
    </row>
    <row r="118" spans="1:2" x14ac:dyDescent="0.25">
      <c r="A118" s="13">
        <v>-59.666666666667702</v>
      </c>
      <c r="B118" s="13">
        <v>0.35</v>
      </c>
    </row>
    <row r="119" spans="1:2" x14ac:dyDescent="0.25">
      <c r="A119" s="13">
        <v>-59.500000000001002</v>
      </c>
      <c r="B119" s="13">
        <v>0.3</v>
      </c>
    </row>
    <row r="120" spans="1:2" x14ac:dyDescent="0.25">
      <c r="A120" s="13">
        <v>-59.333333333334302</v>
      </c>
      <c r="B120" s="13">
        <v>0.25</v>
      </c>
    </row>
    <row r="121" spans="1:2" x14ac:dyDescent="0.25">
      <c r="A121" s="13">
        <v>-59.166666666667702</v>
      </c>
      <c r="B121" s="13">
        <v>0.2</v>
      </c>
    </row>
    <row r="122" spans="1:2" x14ac:dyDescent="0.25">
      <c r="A122" s="13">
        <v>-59.000000000001002</v>
      </c>
      <c r="B122" s="13">
        <v>0.15</v>
      </c>
    </row>
    <row r="123" spans="1:2" x14ac:dyDescent="0.25">
      <c r="A123" s="13">
        <v>-58.833333333334402</v>
      </c>
      <c r="B123" s="13">
        <v>0.12</v>
      </c>
    </row>
    <row r="124" spans="1:2" x14ac:dyDescent="0.25">
      <c r="A124" s="13">
        <v>-58.666666666667702</v>
      </c>
      <c r="B124" s="13">
        <v>0.08</v>
      </c>
    </row>
    <row r="125" spans="1:2" x14ac:dyDescent="0.25">
      <c r="A125" s="13">
        <v>-58.500000000001101</v>
      </c>
      <c r="B125" s="13">
        <v>0.05</v>
      </c>
    </row>
    <row r="126" spans="1:2" x14ac:dyDescent="0.25">
      <c r="A126" s="13">
        <v>-58.333333333334402</v>
      </c>
      <c r="B126" s="13">
        <v>0.02</v>
      </c>
    </row>
    <row r="127" spans="1:2" x14ac:dyDescent="0.25">
      <c r="A127" s="13">
        <v>-58.166666666667702</v>
      </c>
      <c r="B127" s="13">
        <v>-0.01</v>
      </c>
    </row>
    <row r="128" spans="1:2" x14ac:dyDescent="0.25">
      <c r="A128" s="13">
        <v>-58.000000000001101</v>
      </c>
      <c r="B128" s="13">
        <v>-0.03</v>
      </c>
    </row>
    <row r="129" spans="1:2" x14ac:dyDescent="0.25">
      <c r="A129" s="13">
        <v>-57.833333333334402</v>
      </c>
      <c r="B129" s="13">
        <v>-0.05</v>
      </c>
    </row>
    <row r="130" spans="1:2" x14ac:dyDescent="0.25">
      <c r="A130" s="13">
        <v>-57.666666666667801</v>
      </c>
      <c r="B130" s="13">
        <v>-7.0000000000000007E-2</v>
      </c>
    </row>
    <row r="131" spans="1:2" x14ac:dyDescent="0.25">
      <c r="A131" s="13">
        <v>-57.500000000001101</v>
      </c>
      <c r="B131" s="13">
        <v>-0.09</v>
      </c>
    </row>
    <row r="132" spans="1:2" x14ac:dyDescent="0.25">
      <c r="A132" s="13">
        <v>-57.333333333334501</v>
      </c>
      <c r="B132" s="13">
        <v>-0.11</v>
      </c>
    </row>
    <row r="133" spans="1:2" x14ac:dyDescent="0.25">
      <c r="A133" s="13">
        <v>-57.166666666667801</v>
      </c>
      <c r="B133" s="13">
        <v>-0.13</v>
      </c>
    </row>
    <row r="134" spans="1:2" x14ac:dyDescent="0.25">
      <c r="A134" s="13">
        <v>-57.000000000001101</v>
      </c>
      <c r="B134" s="13">
        <v>-0.16</v>
      </c>
    </row>
    <row r="135" spans="1:2" x14ac:dyDescent="0.25">
      <c r="A135" s="13">
        <v>-56.833333333334501</v>
      </c>
      <c r="B135" s="13">
        <v>-0.18</v>
      </c>
    </row>
    <row r="136" spans="1:2" x14ac:dyDescent="0.25">
      <c r="A136" s="13">
        <v>-56.666666666667801</v>
      </c>
      <c r="B136" s="13">
        <v>-0.21</v>
      </c>
    </row>
    <row r="137" spans="1:2" x14ac:dyDescent="0.25">
      <c r="A137" s="13">
        <v>-56.500000000001201</v>
      </c>
      <c r="B137" s="13">
        <v>-0.25</v>
      </c>
    </row>
    <row r="138" spans="1:2" x14ac:dyDescent="0.25">
      <c r="A138" s="13">
        <v>-56.333333333334501</v>
      </c>
      <c r="B138" s="13">
        <v>-0.28999999999999998</v>
      </c>
    </row>
    <row r="139" spans="1:2" x14ac:dyDescent="0.25">
      <c r="A139" s="13">
        <v>-56.166666666667901</v>
      </c>
      <c r="B139" s="13">
        <v>-0.34</v>
      </c>
    </row>
    <row r="140" spans="1:2" x14ac:dyDescent="0.25">
      <c r="A140" s="13">
        <v>-56.000000000001201</v>
      </c>
      <c r="B140" s="13">
        <v>-0.38</v>
      </c>
    </row>
    <row r="141" spans="1:2" x14ac:dyDescent="0.25">
      <c r="A141" s="13">
        <v>-55.833333333334501</v>
      </c>
      <c r="B141" s="13">
        <v>-0.43</v>
      </c>
    </row>
    <row r="142" spans="1:2" x14ac:dyDescent="0.25">
      <c r="A142" s="13">
        <v>-55.666666666667901</v>
      </c>
      <c r="B142" s="13">
        <v>-0.48</v>
      </c>
    </row>
    <row r="143" spans="1:2" x14ac:dyDescent="0.25">
      <c r="A143" s="13">
        <v>-55.500000000001201</v>
      </c>
      <c r="B143" s="13">
        <v>-0.53</v>
      </c>
    </row>
    <row r="144" spans="1:2" x14ac:dyDescent="0.25">
      <c r="A144" s="13">
        <v>-55.3333333333346</v>
      </c>
      <c r="B144" s="13">
        <v>-0.56999999999999995</v>
      </c>
    </row>
    <row r="145" spans="1:2" x14ac:dyDescent="0.25">
      <c r="A145" s="13">
        <v>-55.166666666667901</v>
      </c>
      <c r="B145" s="13">
        <v>-0.61</v>
      </c>
    </row>
    <row r="146" spans="1:2" x14ac:dyDescent="0.25">
      <c r="A146" s="13">
        <v>-55.0000000000013</v>
      </c>
      <c r="B146" s="13">
        <v>-0.65</v>
      </c>
    </row>
    <row r="147" spans="1:2" x14ac:dyDescent="0.25">
      <c r="A147" s="13">
        <v>-54.8333333333346</v>
      </c>
      <c r="B147" s="13">
        <v>-0.67</v>
      </c>
    </row>
    <row r="148" spans="1:2" x14ac:dyDescent="0.25">
      <c r="A148" s="13">
        <v>-54.666666666667901</v>
      </c>
      <c r="B148" s="13">
        <v>-0.7</v>
      </c>
    </row>
    <row r="149" spans="1:2" x14ac:dyDescent="0.25">
      <c r="A149" s="13">
        <v>-54.5000000000013</v>
      </c>
      <c r="B149" s="13">
        <v>-0.71</v>
      </c>
    </row>
    <row r="150" spans="1:2" x14ac:dyDescent="0.25">
      <c r="A150" s="13">
        <v>-54.3333333333346</v>
      </c>
      <c r="B150" s="13">
        <v>-0.72</v>
      </c>
    </row>
    <row r="151" spans="1:2" x14ac:dyDescent="0.25">
      <c r="A151" s="13">
        <v>-54.166666666668</v>
      </c>
      <c r="B151" s="13">
        <v>-0.73</v>
      </c>
    </row>
    <row r="152" spans="1:2" x14ac:dyDescent="0.25">
      <c r="A152" s="13">
        <v>-54.0000000000013</v>
      </c>
      <c r="B152" s="13">
        <v>-0.73</v>
      </c>
    </row>
    <row r="153" spans="1:2" x14ac:dyDescent="0.25">
      <c r="A153" s="13">
        <v>-53.8333333333347</v>
      </c>
      <c r="B153" s="13">
        <v>-0.72</v>
      </c>
    </row>
    <row r="154" spans="1:2" x14ac:dyDescent="0.25">
      <c r="A154" s="13">
        <v>-53.666666666668</v>
      </c>
      <c r="B154" s="13">
        <v>-0.71</v>
      </c>
    </row>
    <row r="155" spans="1:2" x14ac:dyDescent="0.25">
      <c r="A155" s="13">
        <v>-53.5000000000013</v>
      </c>
      <c r="B155" s="13">
        <v>-0.69</v>
      </c>
    </row>
    <row r="156" spans="1:2" x14ac:dyDescent="0.25">
      <c r="A156" s="13">
        <v>-53.3333333333347</v>
      </c>
      <c r="B156" s="13">
        <v>-0.67</v>
      </c>
    </row>
    <row r="157" spans="1:2" x14ac:dyDescent="0.25">
      <c r="A157" s="13">
        <v>-53.166666666668</v>
      </c>
      <c r="B157" s="13">
        <v>-0.65</v>
      </c>
    </row>
    <row r="158" spans="1:2" x14ac:dyDescent="0.25">
      <c r="A158" s="13">
        <v>-53.0000000000014</v>
      </c>
      <c r="B158" s="13">
        <v>-0.62</v>
      </c>
    </row>
    <row r="159" spans="1:2" x14ac:dyDescent="0.25">
      <c r="A159" s="13">
        <v>-52.8333333333347</v>
      </c>
      <c r="B159" s="13">
        <v>-0.59</v>
      </c>
    </row>
    <row r="160" spans="1:2" x14ac:dyDescent="0.25">
      <c r="A160" s="13">
        <v>-52.666666666668</v>
      </c>
      <c r="B160" s="13">
        <v>-0.56000000000000005</v>
      </c>
    </row>
    <row r="161" spans="1:2" x14ac:dyDescent="0.25">
      <c r="A161" s="13">
        <v>-52.5000000000014</v>
      </c>
      <c r="B161" s="13">
        <v>-0.53</v>
      </c>
    </row>
    <row r="162" spans="1:2" x14ac:dyDescent="0.25">
      <c r="A162" s="13">
        <v>-52.3333333333347</v>
      </c>
      <c r="B162" s="13">
        <v>-0.5</v>
      </c>
    </row>
    <row r="163" spans="1:2" x14ac:dyDescent="0.25">
      <c r="A163" s="13">
        <v>-52.1666666666681</v>
      </c>
      <c r="B163" s="13">
        <v>-0.45</v>
      </c>
    </row>
    <row r="164" spans="1:2" x14ac:dyDescent="0.25">
      <c r="A164" s="13">
        <v>-52.0000000000014</v>
      </c>
      <c r="B164" s="13">
        <v>-0.4</v>
      </c>
    </row>
    <row r="165" spans="1:2" x14ac:dyDescent="0.25">
      <c r="A165" s="13">
        <v>-51.833333333334799</v>
      </c>
      <c r="B165" s="13">
        <v>-0.33</v>
      </c>
    </row>
    <row r="166" spans="1:2" x14ac:dyDescent="0.25">
      <c r="A166" s="13">
        <v>-51.6666666666681</v>
      </c>
      <c r="B166" s="13">
        <v>-0.24</v>
      </c>
    </row>
    <row r="167" spans="1:2" x14ac:dyDescent="0.25">
      <c r="A167" s="13">
        <v>-51.5000000000014</v>
      </c>
      <c r="B167" s="13">
        <v>-0.14000000000000001</v>
      </c>
    </row>
    <row r="168" spans="1:2" x14ac:dyDescent="0.25">
      <c r="A168" s="13">
        <v>-51.333333333334799</v>
      </c>
      <c r="B168" s="13">
        <v>-0.02</v>
      </c>
    </row>
    <row r="169" spans="1:2" x14ac:dyDescent="0.25">
      <c r="A169" s="13">
        <v>-51.1666666666681</v>
      </c>
      <c r="B169" s="13">
        <v>0.11</v>
      </c>
    </row>
    <row r="170" spans="1:2" x14ac:dyDescent="0.25">
      <c r="A170" s="13">
        <v>-51.000000000001499</v>
      </c>
      <c r="B170" s="13">
        <v>0.25</v>
      </c>
    </row>
    <row r="171" spans="1:2" x14ac:dyDescent="0.25">
      <c r="A171" s="13">
        <v>-50.833333333334799</v>
      </c>
      <c r="B171" s="13">
        <v>0.39</v>
      </c>
    </row>
    <row r="172" spans="1:2" x14ac:dyDescent="0.25">
      <c r="A172" s="13">
        <v>-50.666666666668199</v>
      </c>
      <c r="B172" s="13">
        <v>0.54</v>
      </c>
    </row>
    <row r="173" spans="1:2" x14ac:dyDescent="0.25">
      <c r="A173" s="13">
        <v>-50.500000000001499</v>
      </c>
      <c r="B173" s="13">
        <v>0.67</v>
      </c>
    </row>
    <row r="174" spans="1:2" x14ac:dyDescent="0.25">
      <c r="A174" s="13">
        <v>-50.333333333334799</v>
      </c>
      <c r="B174" s="13">
        <v>0.78</v>
      </c>
    </row>
    <row r="175" spans="1:2" x14ac:dyDescent="0.25">
      <c r="A175" s="13">
        <v>-50.166666666668199</v>
      </c>
      <c r="B175" s="13">
        <v>0.87</v>
      </c>
    </row>
    <row r="176" spans="1:2" x14ac:dyDescent="0.25">
      <c r="A176" s="13">
        <v>-50.000000000001499</v>
      </c>
      <c r="B176" s="13">
        <v>0.93</v>
      </c>
    </row>
    <row r="177" spans="1:2" x14ac:dyDescent="0.25">
      <c r="A177" s="13">
        <v>-49.833333333334899</v>
      </c>
      <c r="B177" s="13">
        <v>0.96</v>
      </c>
    </row>
    <row r="178" spans="1:2" x14ac:dyDescent="0.25">
      <c r="A178" s="13">
        <v>-49.666666666668199</v>
      </c>
      <c r="B178" s="13">
        <v>0.97</v>
      </c>
    </row>
    <row r="179" spans="1:2" x14ac:dyDescent="0.25">
      <c r="A179" s="13">
        <v>-49.500000000001599</v>
      </c>
      <c r="B179" s="13">
        <v>0.96</v>
      </c>
    </row>
    <row r="180" spans="1:2" x14ac:dyDescent="0.25">
      <c r="A180" s="13">
        <v>-49.333333333334899</v>
      </c>
      <c r="B180" s="13">
        <v>0.93</v>
      </c>
    </row>
    <row r="181" spans="1:2" x14ac:dyDescent="0.25">
      <c r="A181" s="13">
        <v>-49.166666666668199</v>
      </c>
      <c r="B181" s="13">
        <v>0.89</v>
      </c>
    </row>
    <row r="182" spans="1:2" x14ac:dyDescent="0.25">
      <c r="A182" s="13">
        <v>-49.000000000001599</v>
      </c>
      <c r="B182" s="13">
        <v>0.85</v>
      </c>
    </row>
    <row r="183" spans="1:2" x14ac:dyDescent="0.25">
      <c r="A183" s="13">
        <v>-48.833333333334899</v>
      </c>
      <c r="B183" s="13">
        <v>0.8</v>
      </c>
    </row>
    <row r="184" spans="1:2" x14ac:dyDescent="0.25">
      <c r="A184" s="13">
        <v>-48.666666666668299</v>
      </c>
      <c r="B184" s="13">
        <v>0.75</v>
      </c>
    </row>
    <row r="185" spans="1:2" x14ac:dyDescent="0.25">
      <c r="A185" s="13">
        <v>-48.500000000001599</v>
      </c>
      <c r="B185" s="13">
        <v>0.71</v>
      </c>
    </row>
    <row r="186" spans="1:2" x14ac:dyDescent="0.25">
      <c r="A186" s="13">
        <v>-48.333333333334998</v>
      </c>
      <c r="B186" s="13">
        <v>0.66</v>
      </c>
    </row>
    <row r="187" spans="1:2" x14ac:dyDescent="0.25">
      <c r="A187" s="13">
        <v>-48.166666666668299</v>
      </c>
      <c r="B187" s="13">
        <v>0.62</v>
      </c>
    </row>
    <row r="188" spans="1:2" x14ac:dyDescent="0.25">
      <c r="A188" s="13">
        <v>-48.000000000001599</v>
      </c>
      <c r="B188" s="13">
        <v>0.56999999999999995</v>
      </c>
    </row>
    <row r="189" spans="1:2" x14ac:dyDescent="0.25">
      <c r="A189" s="13">
        <v>-47.833333333334998</v>
      </c>
      <c r="B189" s="13">
        <v>0.53</v>
      </c>
    </row>
    <row r="190" spans="1:2" x14ac:dyDescent="0.25">
      <c r="A190" s="13">
        <v>-47.666666666668299</v>
      </c>
      <c r="B190" s="13">
        <v>0.48</v>
      </c>
    </row>
    <row r="191" spans="1:2" x14ac:dyDescent="0.25">
      <c r="A191" s="13">
        <v>-47.500000000001698</v>
      </c>
      <c r="B191" s="13">
        <v>0.43</v>
      </c>
    </row>
    <row r="192" spans="1:2" x14ac:dyDescent="0.25">
      <c r="A192" s="13">
        <v>-47.333333333334998</v>
      </c>
      <c r="B192" s="13">
        <v>0.38</v>
      </c>
    </row>
    <row r="193" spans="1:2" x14ac:dyDescent="0.25">
      <c r="A193" s="13">
        <v>-47.166666666668398</v>
      </c>
      <c r="B193" s="13">
        <v>0.32</v>
      </c>
    </row>
    <row r="194" spans="1:2" x14ac:dyDescent="0.25">
      <c r="A194" s="13">
        <v>-47.000000000001698</v>
      </c>
      <c r="B194" s="13">
        <v>0.27</v>
      </c>
    </row>
    <row r="195" spans="1:2" x14ac:dyDescent="0.25">
      <c r="A195" s="13">
        <v>-46.833333333334998</v>
      </c>
      <c r="B195" s="13">
        <v>0.22</v>
      </c>
    </row>
    <row r="196" spans="1:2" x14ac:dyDescent="0.25">
      <c r="A196" s="13">
        <v>-46.666666666668398</v>
      </c>
      <c r="B196" s="13">
        <v>0.17</v>
      </c>
    </row>
    <row r="197" spans="1:2" x14ac:dyDescent="0.25">
      <c r="A197" s="13">
        <v>-46.500000000001698</v>
      </c>
      <c r="B197" s="13">
        <v>0.13</v>
      </c>
    </row>
    <row r="198" spans="1:2" x14ac:dyDescent="0.25">
      <c r="A198" s="13">
        <v>-46.333333333335098</v>
      </c>
      <c r="B198" s="13">
        <v>0.1</v>
      </c>
    </row>
    <row r="199" spans="1:2" x14ac:dyDescent="0.25">
      <c r="A199" s="13">
        <v>-46.166666666668398</v>
      </c>
      <c r="B199" s="13">
        <v>0.06</v>
      </c>
    </row>
    <row r="200" spans="1:2" x14ac:dyDescent="0.25">
      <c r="A200" s="13">
        <v>-46.000000000001798</v>
      </c>
      <c r="B200" s="13">
        <v>0.03</v>
      </c>
    </row>
    <row r="201" spans="1:2" x14ac:dyDescent="0.25">
      <c r="A201" s="13">
        <v>-45.833333333335098</v>
      </c>
      <c r="B201" s="13">
        <v>0</v>
      </c>
    </row>
    <row r="202" spans="1:2" x14ac:dyDescent="0.25">
      <c r="A202" s="13">
        <v>-45.666666666668398</v>
      </c>
      <c r="B202" s="13">
        <v>-0.02</v>
      </c>
    </row>
    <row r="203" spans="1:2" x14ac:dyDescent="0.25">
      <c r="A203" s="13">
        <v>-45.500000000001798</v>
      </c>
      <c r="B203" s="13">
        <v>-0.04</v>
      </c>
    </row>
    <row r="204" spans="1:2" x14ac:dyDescent="0.25">
      <c r="A204" s="13">
        <v>-45.333333333335098</v>
      </c>
      <c r="B204" s="13">
        <v>-0.06</v>
      </c>
    </row>
    <row r="205" spans="1:2" x14ac:dyDescent="0.25">
      <c r="A205" s="13">
        <v>-45.166666666668497</v>
      </c>
      <c r="B205" s="13">
        <v>-0.08</v>
      </c>
    </row>
    <row r="206" spans="1:2" x14ac:dyDescent="0.25">
      <c r="A206" s="13">
        <v>-45.000000000001798</v>
      </c>
      <c r="B206" s="13">
        <v>-0.1</v>
      </c>
    </row>
    <row r="207" spans="1:2" x14ac:dyDescent="0.25">
      <c r="A207" s="13">
        <v>-44.833333333335197</v>
      </c>
      <c r="B207" s="13">
        <v>-0.12</v>
      </c>
    </row>
    <row r="208" spans="1:2" x14ac:dyDescent="0.25">
      <c r="A208" s="13">
        <v>-44.666666666668497</v>
      </c>
      <c r="B208" s="13">
        <v>-0.14000000000000001</v>
      </c>
    </row>
    <row r="209" spans="1:2" x14ac:dyDescent="0.25">
      <c r="A209" s="13">
        <v>-44.500000000001798</v>
      </c>
      <c r="B209" s="13">
        <v>-0.17</v>
      </c>
    </row>
    <row r="210" spans="1:2" x14ac:dyDescent="0.25">
      <c r="A210" s="13">
        <v>-44.333333333335197</v>
      </c>
      <c r="B210" s="13">
        <v>-0.2</v>
      </c>
    </row>
    <row r="211" spans="1:2" x14ac:dyDescent="0.25">
      <c r="A211" s="13">
        <v>-44.166666666668497</v>
      </c>
      <c r="B211" s="13">
        <v>-0.23</v>
      </c>
    </row>
    <row r="212" spans="1:2" x14ac:dyDescent="0.25">
      <c r="A212" s="13">
        <v>-44.000000000001897</v>
      </c>
      <c r="B212" s="13">
        <v>-0.27</v>
      </c>
    </row>
    <row r="213" spans="1:2" x14ac:dyDescent="0.25">
      <c r="A213" s="13">
        <v>-43.833333333335197</v>
      </c>
      <c r="B213" s="13">
        <v>-0.31</v>
      </c>
    </row>
    <row r="214" spans="1:2" x14ac:dyDescent="0.25">
      <c r="A214" s="13">
        <v>-43.666666666668597</v>
      </c>
      <c r="B214" s="13">
        <v>-0.36</v>
      </c>
    </row>
    <row r="215" spans="1:2" x14ac:dyDescent="0.25">
      <c r="A215" s="13">
        <v>-43.500000000001897</v>
      </c>
      <c r="B215" s="13">
        <v>-0.41</v>
      </c>
    </row>
    <row r="216" spans="1:2" x14ac:dyDescent="0.25">
      <c r="A216" s="13">
        <v>-43.333333333335197</v>
      </c>
      <c r="B216" s="13">
        <v>-0.46</v>
      </c>
    </row>
    <row r="217" spans="1:2" x14ac:dyDescent="0.25">
      <c r="A217" s="13">
        <v>-43.166666666668597</v>
      </c>
      <c r="B217" s="13">
        <v>-0.51</v>
      </c>
    </row>
    <row r="218" spans="1:2" x14ac:dyDescent="0.25">
      <c r="A218" s="13">
        <v>-43.000000000001897</v>
      </c>
      <c r="B218" s="13">
        <v>-0.55000000000000004</v>
      </c>
    </row>
    <row r="219" spans="1:2" x14ac:dyDescent="0.25">
      <c r="A219" s="13">
        <v>-42.833333333335297</v>
      </c>
      <c r="B219" s="13">
        <v>-0.59</v>
      </c>
    </row>
    <row r="220" spans="1:2" x14ac:dyDescent="0.25">
      <c r="A220" s="13">
        <v>-42.666666666668597</v>
      </c>
      <c r="B220" s="13">
        <v>-0.63</v>
      </c>
    </row>
    <row r="221" spans="1:2" x14ac:dyDescent="0.25">
      <c r="A221" s="13">
        <v>-42.500000000001997</v>
      </c>
      <c r="B221" s="13">
        <v>-0.66</v>
      </c>
    </row>
    <row r="222" spans="1:2" x14ac:dyDescent="0.25">
      <c r="A222" s="13">
        <v>-42.333333333335297</v>
      </c>
      <c r="B222" s="13">
        <v>-0.69</v>
      </c>
    </row>
    <row r="223" spans="1:2" x14ac:dyDescent="0.25">
      <c r="A223" s="13">
        <v>-42.166666666668597</v>
      </c>
      <c r="B223" s="13">
        <v>-0.71</v>
      </c>
    </row>
    <row r="224" spans="1:2" x14ac:dyDescent="0.25">
      <c r="A224" s="13">
        <v>-42.000000000001997</v>
      </c>
      <c r="B224" s="13">
        <v>-0.72</v>
      </c>
    </row>
    <row r="225" spans="1:2" x14ac:dyDescent="0.25">
      <c r="A225" s="13">
        <v>-41.833333333335297</v>
      </c>
      <c r="B225" s="13">
        <v>-0.73</v>
      </c>
    </row>
    <row r="226" spans="1:2" x14ac:dyDescent="0.25">
      <c r="A226" s="13">
        <v>-41.666666666668696</v>
      </c>
      <c r="B226" s="13">
        <v>-0.73</v>
      </c>
    </row>
    <row r="227" spans="1:2" x14ac:dyDescent="0.25">
      <c r="A227" s="13">
        <v>-41.500000000001997</v>
      </c>
      <c r="B227" s="13">
        <v>-0.73</v>
      </c>
    </row>
    <row r="228" spans="1:2" x14ac:dyDescent="0.25">
      <c r="A228" s="13">
        <v>-41.333333333335403</v>
      </c>
      <c r="B228" s="13">
        <v>-0.72</v>
      </c>
    </row>
    <row r="229" spans="1:2" x14ac:dyDescent="0.25">
      <c r="A229" s="13">
        <v>-41.166666666668696</v>
      </c>
      <c r="B229" s="13">
        <v>-0.7</v>
      </c>
    </row>
    <row r="230" spans="1:2" x14ac:dyDescent="0.25">
      <c r="A230" s="13">
        <v>-41.000000000001997</v>
      </c>
      <c r="B230" s="13">
        <v>-0.68</v>
      </c>
    </row>
    <row r="231" spans="1:2" x14ac:dyDescent="0.25">
      <c r="A231" s="13">
        <v>-40.833333333335403</v>
      </c>
      <c r="B231" s="13">
        <v>-0.66</v>
      </c>
    </row>
    <row r="232" spans="1:2" x14ac:dyDescent="0.25">
      <c r="A232" s="13">
        <v>-40.666666666668696</v>
      </c>
      <c r="B232" s="13">
        <v>-0.63</v>
      </c>
    </row>
    <row r="233" spans="1:2" x14ac:dyDescent="0.25">
      <c r="A233" s="13">
        <v>-40.500000000002103</v>
      </c>
      <c r="B233" s="13">
        <v>-0.61</v>
      </c>
    </row>
    <row r="234" spans="1:2" x14ac:dyDescent="0.25">
      <c r="A234" s="13">
        <v>-40.333333333335403</v>
      </c>
      <c r="B234" s="13">
        <v>-0.57999999999999996</v>
      </c>
    </row>
    <row r="235" spans="1:2" x14ac:dyDescent="0.25">
      <c r="A235" s="13">
        <v>-40.166666666668803</v>
      </c>
      <c r="B235" s="13">
        <v>-0.55000000000000004</v>
      </c>
    </row>
    <row r="236" spans="1:2" x14ac:dyDescent="0.25">
      <c r="A236" s="13">
        <v>-40.000000000002103</v>
      </c>
      <c r="B236" s="13">
        <v>-0.52</v>
      </c>
    </row>
    <row r="237" spans="1:2" x14ac:dyDescent="0.25">
      <c r="A237" s="13">
        <v>-39.833333333335403</v>
      </c>
      <c r="B237" s="13">
        <v>-0.48</v>
      </c>
    </row>
    <row r="238" spans="1:2" x14ac:dyDescent="0.25">
      <c r="A238" s="13">
        <v>-39.666666666668803</v>
      </c>
      <c r="B238" s="13">
        <v>-0.43</v>
      </c>
    </row>
    <row r="239" spans="1:2" x14ac:dyDescent="0.25">
      <c r="A239" s="13">
        <v>-39.500000000002103</v>
      </c>
      <c r="B239" s="13">
        <v>-0.37</v>
      </c>
    </row>
    <row r="240" spans="1:2" x14ac:dyDescent="0.25">
      <c r="A240" s="13">
        <v>-39.333333333335503</v>
      </c>
      <c r="B240" s="13">
        <v>-0.28999999999999998</v>
      </c>
    </row>
    <row r="241" spans="1:2" x14ac:dyDescent="0.25">
      <c r="A241" s="13">
        <v>-39.166666666668803</v>
      </c>
      <c r="B241" s="13">
        <v>-0.19</v>
      </c>
    </row>
    <row r="242" spans="1:2" x14ac:dyDescent="0.25">
      <c r="A242" s="13">
        <v>-39.000000000002203</v>
      </c>
      <c r="B242" s="13">
        <v>-0.08</v>
      </c>
    </row>
    <row r="243" spans="1:2" x14ac:dyDescent="0.25">
      <c r="A243" s="13">
        <v>-38.833333333335503</v>
      </c>
      <c r="B243" s="13">
        <v>0.05</v>
      </c>
    </row>
    <row r="244" spans="1:2" x14ac:dyDescent="0.25">
      <c r="A244" s="13">
        <v>-38.666666666668803</v>
      </c>
      <c r="B244" s="13">
        <v>0.17</v>
      </c>
    </row>
    <row r="245" spans="1:2" x14ac:dyDescent="0.25">
      <c r="A245" s="13">
        <v>-38.500000000002203</v>
      </c>
      <c r="B245" s="13">
        <v>0.32</v>
      </c>
    </row>
    <row r="246" spans="1:2" x14ac:dyDescent="0.25">
      <c r="A246" s="13">
        <v>-38.333333333335503</v>
      </c>
      <c r="B246" s="13">
        <v>0.47</v>
      </c>
    </row>
    <row r="247" spans="1:2" x14ac:dyDescent="0.25">
      <c r="A247" s="13">
        <v>-38.166666666668903</v>
      </c>
      <c r="B247" s="13">
        <v>0.6</v>
      </c>
    </row>
    <row r="248" spans="1:2" x14ac:dyDescent="0.25">
      <c r="A248" s="13">
        <v>-38.000000000002203</v>
      </c>
      <c r="B248" s="13">
        <v>0.73</v>
      </c>
    </row>
    <row r="249" spans="1:2" x14ac:dyDescent="0.25">
      <c r="A249" s="13">
        <v>-37.833333333335602</v>
      </c>
      <c r="B249" s="13">
        <v>0.83</v>
      </c>
    </row>
    <row r="250" spans="1:2" x14ac:dyDescent="0.25">
      <c r="A250" s="13">
        <v>-37.666666666668903</v>
      </c>
      <c r="B250" s="13">
        <v>0.9</v>
      </c>
    </row>
    <row r="251" spans="1:2" x14ac:dyDescent="0.25">
      <c r="A251" s="13">
        <v>-37.500000000002203</v>
      </c>
      <c r="B251" s="13">
        <v>0.95</v>
      </c>
    </row>
    <row r="252" spans="1:2" x14ac:dyDescent="0.25">
      <c r="A252" s="13">
        <v>-37.333333333335602</v>
      </c>
      <c r="B252" s="13">
        <v>0.97</v>
      </c>
    </row>
    <row r="253" spans="1:2" x14ac:dyDescent="0.25">
      <c r="A253" s="13">
        <v>-37.166666666668903</v>
      </c>
      <c r="B253" s="13">
        <v>0.97</v>
      </c>
    </row>
    <row r="254" spans="1:2" x14ac:dyDescent="0.25">
      <c r="A254" s="13">
        <v>-37.000000000002302</v>
      </c>
      <c r="B254" s="13">
        <v>0.95</v>
      </c>
    </row>
    <row r="255" spans="1:2" x14ac:dyDescent="0.25">
      <c r="A255" s="13">
        <v>-36.833333333335602</v>
      </c>
      <c r="B255" s="13">
        <v>0.91</v>
      </c>
    </row>
    <row r="256" spans="1:2" x14ac:dyDescent="0.25">
      <c r="A256" s="13">
        <v>-36.666666666669002</v>
      </c>
      <c r="B256" s="13">
        <v>0.87</v>
      </c>
    </row>
    <row r="257" spans="1:2" x14ac:dyDescent="0.25">
      <c r="A257" s="13">
        <v>-36.500000000002302</v>
      </c>
      <c r="B257" s="13">
        <v>0.82</v>
      </c>
    </row>
    <row r="258" spans="1:2" x14ac:dyDescent="0.25">
      <c r="A258" s="13">
        <v>-36.333333333335602</v>
      </c>
      <c r="B258" s="13">
        <v>0.78</v>
      </c>
    </row>
    <row r="259" spans="1:2" x14ac:dyDescent="0.25">
      <c r="A259" s="13">
        <v>-36.166666666669002</v>
      </c>
      <c r="B259" s="13">
        <v>0.73</v>
      </c>
    </row>
    <row r="260" spans="1:2" x14ac:dyDescent="0.25">
      <c r="A260" s="13">
        <v>-36.000000000002302</v>
      </c>
      <c r="B260" s="13">
        <v>0.68</v>
      </c>
    </row>
    <row r="261" spans="1:2" x14ac:dyDescent="0.25">
      <c r="A261" s="13">
        <v>-35.833333333335702</v>
      </c>
      <c r="B261" s="13">
        <v>0.64</v>
      </c>
    </row>
    <row r="262" spans="1:2" x14ac:dyDescent="0.25">
      <c r="A262" s="13">
        <v>-35.666666666669002</v>
      </c>
      <c r="B262" s="13">
        <v>0.6</v>
      </c>
    </row>
    <row r="263" spans="1:2" x14ac:dyDescent="0.25">
      <c r="A263" s="13">
        <v>-35.500000000002402</v>
      </c>
      <c r="B263" s="13">
        <v>0.55000000000000004</v>
      </c>
    </row>
    <row r="264" spans="1:2" x14ac:dyDescent="0.25">
      <c r="A264" s="13">
        <v>-35.333333333335702</v>
      </c>
      <c r="B264" s="13">
        <v>0.51</v>
      </c>
    </row>
    <row r="265" spans="1:2" x14ac:dyDescent="0.25">
      <c r="A265" s="13">
        <v>-35.166666666669002</v>
      </c>
      <c r="B265" s="13">
        <v>0.46</v>
      </c>
    </row>
    <row r="266" spans="1:2" x14ac:dyDescent="0.25">
      <c r="A266" s="13">
        <v>-35.000000000002402</v>
      </c>
      <c r="B266" s="13">
        <v>0.4</v>
      </c>
    </row>
    <row r="267" spans="1:2" x14ac:dyDescent="0.25">
      <c r="A267" s="13">
        <v>-34.833333333335702</v>
      </c>
      <c r="B267" s="13">
        <v>0.35</v>
      </c>
    </row>
    <row r="268" spans="1:2" x14ac:dyDescent="0.25">
      <c r="A268" s="13">
        <v>-34.666666666669101</v>
      </c>
      <c r="B268" s="13">
        <v>0.3</v>
      </c>
    </row>
    <row r="269" spans="1:2" x14ac:dyDescent="0.25">
      <c r="A269" s="13">
        <v>-34.500000000002402</v>
      </c>
      <c r="B269" s="13">
        <v>0.25</v>
      </c>
    </row>
    <row r="270" spans="1:2" x14ac:dyDescent="0.25">
      <c r="A270" s="13">
        <v>-34.333333333335801</v>
      </c>
      <c r="B270" s="13">
        <v>0.2</v>
      </c>
    </row>
    <row r="271" spans="1:2" x14ac:dyDescent="0.25">
      <c r="A271" s="13">
        <v>-34.166666666669101</v>
      </c>
      <c r="B271" s="13">
        <v>0.15</v>
      </c>
    </row>
    <row r="272" spans="1:2" x14ac:dyDescent="0.25">
      <c r="A272" s="13">
        <v>-34.000000000002402</v>
      </c>
      <c r="B272" s="13">
        <v>0.12</v>
      </c>
    </row>
    <row r="273" spans="1:2" x14ac:dyDescent="0.25">
      <c r="A273" s="13">
        <v>-33.833333333335801</v>
      </c>
      <c r="B273" s="13">
        <v>0.08</v>
      </c>
    </row>
    <row r="274" spans="1:2" x14ac:dyDescent="0.25">
      <c r="A274" s="13">
        <v>-33.666666666669101</v>
      </c>
      <c r="B274" s="13">
        <v>0.05</v>
      </c>
    </row>
    <row r="275" spans="1:2" x14ac:dyDescent="0.25">
      <c r="A275" s="13">
        <v>-33.500000000002501</v>
      </c>
      <c r="B275" s="13">
        <v>0.02</v>
      </c>
    </row>
    <row r="276" spans="1:2" x14ac:dyDescent="0.25">
      <c r="A276" s="13">
        <v>-33.333333333335801</v>
      </c>
      <c r="B276" s="13">
        <v>-0.01</v>
      </c>
    </row>
    <row r="277" spans="1:2" x14ac:dyDescent="0.25">
      <c r="A277" s="13">
        <v>-33.166666666669201</v>
      </c>
      <c r="B277" s="13">
        <v>-0.03</v>
      </c>
    </row>
    <row r="278" spans="1:2" x14ac:dyDescent="0.25">
      <c r="A278" s="13">
        <v>-33.000000000002501</v>
      </c>
      <c r="B278" s="13">
        <v>-0.05</v>
      </c>
    </row>
    <row r="279" spans="1:2" x14ac:dyDescent="0.25">
      <c r="A279" s="13">
        <v>-32.833333333335801</v>
      </c>
      <c r="B279" s="13">
        <v>-7.0000000000000007E-2</v>
      </c>
    </row>
    <row r="280" spans="1:2" x14ac:dyDescent="0.25">
      <c r="A280" s="13">
        <v>-32.666666666669201</v>
      </c>
      <c r="B280" s="13">
        <v>-0.09</v>
      </c>
    </row>
    <row r="281" spans="1:2" x14ac:dyDescent="0.25">
      <c r="A281" s="13">
        <v>-32.500000000002501</v>
      </c>
      <c r="B281" s="13">
        <v>-0.11</v>
      </c>
    </row>
    <row r="282" spans="1:2" x14ac:dyDescent="0.25">
      <c r="A282" s="13">
        <v>-32.333333333335901</v>
      </c>
      <c r="B282" s="13">
        <v>-0.13</v>
      </c>
    </row>
    <row r="283" spans="1:2" x14ac:dyDescent="0.25">
      <c r="A283" s="13">
        <v>-32.166666666669201</v>
      </c>
      <c r="B283" s="13">
        <v>-0.16</v>
      </c>
    </row>
    <row r="284" spans="1:2" x14ac:dyDescent="0.25">
      <c r="A284" s="13">
        <v>-32.000000000002601</v>
      </c>
      <c r="B284" s="13">
        <v>-0.18</v>
      </c>
    </row>
    <row r="285" spans="1:2" x14ac:dyDescent="0.25">
      <c r="A285" s="13">
        <v>-31.833333333335901</v>
      </c>
      <c r="B285" s="13">
        <v>-0.21</v>
      </c>
    </row>
    <row r="286" spans="1:2" x14ac:dyDescent="0.25">
      <c r="A286" s="13">
        <v>-31.666666666669201</v>
      </c>
      <c r="B286" s="13">
        <v>-0.25</v>
      </c>
    </row>
    <row r="287" spans="1:2" x14ac:dyDescent="0.25">
      <c r="A287" s="13">
        <v>-31.500000000002601</v>
      </c>
      <c r="B287" s="13">
        <v>-0.28999999999999998</v>
      </c>
    </row>
    <row r="288" spans="1:2" x14ac:dyDescent="0.25">
      <c r="A288" s="13">
        <v>-31.333333333335901</v>
      </c>
      <c r="B288" s="13">
        <v>-0.34</v>
      </c>
    </row>
    <row r="289" spans="1:2" x14ac:dyDescent="0.25">
      <c r="A289" s="13">
        <v>-31.1666666666693</v>
      </c>
      <c r="B289" s="13">
        <v>-0.38</v>
      </c>
    </row>
    <row r="290" spans="1:2" x14ac:dyDescent="0.25">
      <c r="A290" s="13">
        <v>-31.000000000002601</v>
      </c>
      <c r="B290" s="13">
        <v>-0.43</v>
      </c>
    </row>
    <row r="291" spans="1:2" x14ac:dyDescent="0.25">
      <c r="A291" s="13">
        <v>-30.833333333336</v>
      </c>
      <c r="B291" s="13">
        <v>-0.48</v>
      </c>
    </row>
    <row r="292" spans="1:2" x14ac:dyDescent="0.25">
      <c r="A292" s="13">
        <v>-30.6666666666693</v>
      </c>
      <c r="B292" s="13">
        <v>-0.53</v>
      </c>
    </row>
    <row r="293" spans="1:2" x14ac:dyDescent="0.25">
      <c r="A293" s="13">
        <v>-30.500000000002601</v>
      </c>
      <c r="B293" s="13">
        <v>-0.56999999999999995</v>
      </c>
    </row>
    <row r="294" spans="1:2" x14ac:dyDescent="0.25">
      <c r="A294" s="13">
        <v>-30.333333333336</v>
      </c>
      <c r="B294" s="13">
        <v>-0.61</v>
      </c>
    </row>
    <row r="295" spans="1:2" x14ac:dyDescent="0.25">
      <c r="A295" s="13">
        <v>-30.1666666666693</v>
      </c>
      <c r="B295" s="13">
        <v>-0.65</v>
      </c>
    </row>
    <row r="296" spans="1:2" x14ac:dyDescent="0.25">
      <c r="A296" s="13">
        <v>-30.0000000000027</v>
      </c>
      <c r="B296" s="13">
        <v>-0.67</v>
      </c>
    </row>
    <row r="297" spans="1:2" x14ac:dyDescent="0.25">
      <c r="A297" s="13">
        <v>-29.833333333336</v>
      </c>
      <c r="B297" s="13">
        <v>-0.7</v>
      </c>
    </row>
    <row r="298" spans="1:2" x14ac:dyDescent="0.25">
      <c r="A298" s="13">
        <v>-29.6666666666694</v>
      </c>
      <c r="B298" s="13">
        <v>-0.71</v>
      </c>
    </row>
    <row r="299" spans="1:2" x14ac:dyDescent="0.25">
      <c r="A299" s="13">
        <v>-29.5000000000027</v>
      </c>
      <c r="B299" s="13">
        <v>-0.72</v>
      </c>
    </row>
    <row r="300" spans="1:2" x14ac:dyDescent="0.25">
      <c r="A300" s="13">
        <v>-29.333333333336</v>
      </c>
      <c r="B300" s="13">
        <v>-0.73</v>
      </c>
    </row>
    <row r="301" spans="1:2" x14ac:dyDescent="0.25">
      <c r="A301" s="13">
        <v>-29.1666666666694</v>
      </c>
      <c r="B301" s="13">
        <v>-0.73</v>
      </c>
    </row>
    <row r="302" spans="1:2" x14ac:dyDescent="0.25">
      <c r="A302" s="13">
        <v>-29.0000000000027</v>
      </c>
      <c r="B302" s="13">
        <v>-0.72</v>
      </c>
    </row>
    <row r="303" spans="1:2" x14ac:dyDescent="0.25">
      <c r="A303" s="13">
        <v>-28.8333333333361</v>
      </c>
      <c r="B303" s="13">
        <v>-0.71</v>
      </c>
    </row>
    <row r="304" spans="1:2" x14ac:dyDescent="0.25">
      <c r="A304" s="13">
        <v>-28.6666666666694</v>
      </c>
      <c r="B304" s="13">
        <v>-0.69</v>
      </c>
    </row>
    <row r="305" spans="1:2" x14ac:dyDescent="0.25">
      <c r="A305" s="13">
        <v>-28.5000000000028</v>
      </c>
      <c r="B305" s="13">
        <v>-0.67</v>
      </c>
    </row>
    <row r="306" spans="1:2" x14ac:dyDescent="0.25">
      <c r="A306" s="13">
        <v>-28.3333333333361</v>
      </c>
      <c r="B306" s="13">
        <v>-0.65</v>
      </c>
    </row>
    <row r="307" spans="1:2" x14ac:dyDescent="0.25">
      <c r="A307" s="13">
        <v>-28.1666666666694</v>
      </c>
      <c r="B307" s="13">
        <v>-0.62</v>
      </c>
    </row>
    <row r="308" spans="1:2" x14ac:dyDescent="0.25">
      <c r="A308" s="13">
        <v>-28.0000000000028</v>
      </c>
      <c r="B308" s="13">
        <v>-0.59</v>
      </c>
    </row>
    <row r="309" spans="1:2" x14ac:dyDescent="0.25">
      <c r="A309" s="13">
        <v>-27.8333333333361</v>
      </c>
      <c r="B309" s="13">
        <v>-0.56000000000000005</v>
      </c>
    </row>
    <row r="310" spans="1:2" x14ac:dyDescent="0.25">
      <c r="A310" s="13">
        <v>-27.666666666669499</v>
      </c>
      <c r="B310" s="13">
        <v>-0.53</v>
      </c>
    </row>
    <row r="311" spans="1:2" x14ac:dyDescent="0.25">
      <c r="A311" s="13">
        <v>-27.5000000000028</v>
      </c>
      <c r="B311" s="13">
        <v>-0.5</v>
      </c>
    </row>
    <row r="312" spans="1:2" x14ac:dyDescent="0.25">
      <c r="A312" s="13">
        <v>-27.333333333336199</v>
      </c>
      <c r="B312" s="13">
        <v>-0.45</v>
      </c>
    </row>
    <row r="313" spans="1:2" x14ac:dyDescent="0.25">
      <c r="A313" s="13">
        <v>-27.166666666669499</v>
      </c>
      <c r="B313" s="13">
        <v>-0.4</v>
      </c>
    </row>
    <row r="314" spans="1:2" x14ac:dyDescent="0.25">
      <c r="A314" s="13">
        <v>-27.0000000000028</v>
      </c>
      <c r="B314" s="13">
        <v>-0.33</v>
      </c>
    </row>
    <row r="315" spans="1:2" x14ac:dyDescent="0.25">
      <c r="A315" s="13">
        <v>-26.833333333336199</v>
      </c>
      <c r="B315" s="13">
        <v>-0.24</v>
      </c>
    </row>
    <row r="316" spans="1:2" x14ac:dyDescent="0.25">
      <c r="A316" s="13">
        <v>-26.666666666669499</v>
      </c>
      <c r="B316" s="13">
        <v>-0.14000000000000001</v>
      </c>
    </row>
    <row r="317" spans="1:2" x14ac:dyDescent="0.25">
      <c r="A317" s="13">
        <v>-26.500000000002899</v>
      </c>
      <c r="B317" s="13">
        <v>-0.02</v>
      </c>
    </row>
    <row r="318" spans="1:2" x14ac:dyDescent="0.25">
      <c r="A318" s="13">
        <v>-26.333333333336199</v>
      </c>
      <c r="B318" s="13">
        <v>0.11</v>
      </c>
    </row>
    <row r="319" spans="1:2" x14ac:dyDescent="0.25">
      <c r="A319" s="13">
        <v>-26.166666666669599</v>
      </c>
      <c r="B319" s="13">
        <v>0.25</v>
      </c>
    </row>
    <row r="320" spans="1:2" x14ac:dyDescent="0.25">
      <c r="A320" s="13">
        <v>-26.000000000002899</v>
      </c>
      <c r="B320" s="13">
        <v>0.39</v>
      </c>
    </row>
    <row r="321" spans="1:2" x14ac:dyDescent="0.25">
      <c r="A321" s="13">
        <v>-25.833333333336199</v>
      </c>
      <c r="B321" s="13">
        <v>0.54</v>
      </c>
    </row>
    <row r="322" spans="1:2" x14ac:dyDescent="0.25">
      <c r="A322" s="13">
        <v>-25.666666666669599</v>
      </c>
      <c r="B322" s="13">
        <v>0.67</v>
      </c>
    </row>
    <row r="323" spans="1:2" x14ac:dyDescent="0.25">
      <c r="A323" s="13">
        <v>-25.500000000002899</v>
      </c>
      <c r="B323" s="13">
        <v>0.78</v>
      </c>
    </row>
    <row r="324" spans="1:2" x14ac:dyDescent="0.25">
      <c r="A324" s="13">
        <v>-25.333333333336299</v>
      </c>
      <c r="B324" s="13">
        <v>0.87</v>
      </c>
    </row>
    <row r="325" spans="1:2" x14ac:dyDescent="0.25">
      <c r="A325" s="13">
        <v>-25.166666666669599</v>
      </c>
      <c r="B325" s="13">
        <v>0.93</v>
      </c>
    </row>
    <row r="326" spans="1:2" x14ac:dyDescent="0.25">
      <c r="A326" s="13">
        <v>-25.000000000002998</v>
      </c>
      <c r="B326" s="13">
        <v>0.96</v>
      </c>
    </row>
    <row r="327" spans="1:2" x14ac:dyDescent="0.25">
      <c r="A327" s="13">
        <v>-24.833333333336299</v>
      </c>
      <c r="B327" s="13">
        <v>0.97</v>
      </c>
    </row>
    <row r="328" spans="1:2" x14ac:dyDescent="0.25">
      <c r="A328" s="13">
        <v>-24.666666666669599</v>
      </c>
      <c r="B328" s="13">
        <v>0.96</v>
      </c>
    </row>
    <row r="329" spans="1:2" x14ac:dyDescent="0.25">
      <c r="A329" s="13">
        <v>-24.500000000002998</v>
      </c>
      <c r="B329" s="13">
        <v>0.93</v>
      </c>
    </row>
    <row r="330" spans="1:2" x14ac:dyDescent="0.25">
      <c r="A330" s="13">
        <v>-24.333333333336299</v>
      </c>
      <c r="B330" s="13">
        <v>0.89</v>
      </c>
    </row>
    <row r="331" spans="1:2" x14ac:dyDescent="0.25">
      <c r="A331" s="13">
        <v>-24.166666666669698</v>
      </c>
      <c r="B331" s="13">
        <v>0.85</v>
      </c>
    </row>
    <row r="332" spans="1:2" x14ac:dyDescent="0.25">
      <c r="A332" s="13">
        <v>-24.000000000002998</v>
      </c>
      <c r="B332" s="13">
        <v>0.8</v>
      </c>
    </row>
    <row r="333" spans="1:2" x14ac:dyDescent="0.25">
      <c r="A333" s="13">
        <v>-23.833333333336402</v>
      </c>
      <c r="B333" s="13">
        <v>0.75</v>
      </c>
    </row>
    <row r="334" spans="1:2" x14ac:dyDescent="0.25">
      <c r="A334" s="13">
        <v>-23.666666666669698</v>
      </c>
      <c r="B334" s="13">
        <v>0.71</v>
      </c>
    </row>
    <row r="335" spans="1:2" x14ac:dyDescent="0.25">
      <c r="A335" s="13">
        <v>-23.500000000002998</v>
      </c>
      <c r="B335" s="13">
        <v>0.66</v>
      </c>
    </row>
    <row r="336" spans="1:2" x14ac:dyDescent="0.25">
      <c r="A336" s="13">
        <v>-23.333333333336402</v>
      </c>
      <c r="B336" s="13">
        <v>0.62</v>
      </c>
    </row>
    <row r="337" spans="1:2" x14ac:dyDescent="0.25">
      <c r="A337" s="13">
        <v>-23.166666666669698</v>
      </c>
      <c r="B337" s="13">
        <v>0.56999999999999995</v>
      </c>
    </row>
    <row r="338" spans="1:2" x14ac:dyDescent="0.25">
      <c r="A338" s="13">
        <v>-23.000000000003102</v>
      </c>
      <c r="B338" s="13">
        <v>0.53</v>
      </c>
    </row>
    <row r="339" spans="1:2" x14ac:dyDescent="0.25">
      <c r="A339" s="13">
        <v>-22.833333333336402</v>
      </c>
      <c r="B339" s="13">
        <v>0.48</v>
      </c>
    </row>
    <row r="340" spans="1:2" x14ac:dyDescent="0.25">
      <c r="A340" s="13">
        <v>-22.666666666669801</v>
      </c>
      <c r="B340" s="13">
        <v>0.43</v>
      </c>
    </row>
    <row r="341" spans="1:2" x14ac:dyDescent="0.25">
      <c r="A341" s="13">
        <v>-22.500000000003102</v>
      </c>
      <c r="B341" s="13">
        <v>0.38</v>
      </c>
    </row>
    <row r="342" spans="1:2" x14ac:dyDescent="0.25">
      <c r="A342" s="13">
        <v>-22.333333333336402</v>
      </c>
      <c r="B342" s="13">
        <v>0.32</v>
      </c>
    </row>
    <row r="343" spans="1:2" x14ac:dyDescent="0.25">
      <c r="A343" s="13">
        <v>-22.166666666669801</v>
      </c>
      <c r="B343" s="13">
        <v>0.27</v>
      </c>
    </row>
    <row r="344" spans="1:2" x14ac:dyDescent="0.25">
      <c r="A344" s="13">
        <v>-22.000000000003102</v>
      </c>
      <c r="B344" s="13">
        <v>0.22</v>
      </c>
    </row>
    <row r="345" spans="1:2" x14ac:dyDescent="0.25">
      <c r="A345" s="13">
        <v>-21.833333333336501</v>
      </c>
      <c r="B345" s="13">
        <v>0.17</v>
      </c>
    </row>
    <row r="346" spans="1:2" x14ac:dyDescent="0.25">
      <c r="A346" s="13">
        <v>-21.666666666669801</v>
      </c>
      <c r="B346" s="13">
        <v>0.13</v>
      </c>
    </row>
    <row r="347" spans="1:2" x14ac:dyDescent="0.25">
      <c r="A347" s="13">
        <v>-21.500000000003201</v>
      </c>
      <c r="B347" s="13">
        <v>0.1</v>
      </c>
    </row>
    <row r="348" spans="1:2" x14ac:dyDescent="0.25">
      <c r="A348" s="13">
        <v>-21.333333333336501</v>
      </c>
      <c r="B348" s="13">
        <v>0.06</v>
      </c>
    </row>
    <row r="349" spans="1:2" x14ac:dyDescent="0.25">
      <c r="A349" s="13">
        <v>-21.166666666669801</v>
      </c>
      <c r="B349" s="13">
        <v>0.03</v>
      </c>
    </row>
    <row r="350" spans="1:2" x14ac:dyDescent="0.25">
      <c r="A350" s="13">
        <v>-21.000000000003201</v>
      </c>
      <c r="B350" s="13">
        <v>0</v>
      </c>
    </row>
    <row r="351" spans="1:2" x14ac:dyDescent="0.25">
      <c r="A351" s="13">
        <v>-20.833333333336501</v>
      </c>
      <c r="B351" s="13">
        <v>-0.02</v>
      </c>
    </row>
    <row r="352" spans="1:2" x14ac:dyDescent="0.25">
      <c r="A352" s="13">
        <v>-20.666666666669901</v>
      </c>
      <c r="B352" s="13">
        <v>-0.04</v>
      </c>
    </row>
    <row r="353" spans="1:2" x14ac:dyDescent="0.25">
      <c r="A353" s="13">
        <v>-20.500000000003201</v>
      </c>
      <c r="B353" s="13">
        <v>-0.06</v>
      </c>
    </row>
    <row r="354" spans="1:2" x14ac:dyDescent="0.25">
      <c r="A354" s="13">
        <v>-20.333333333336601</v>
      </c>
      <c r="B354" s="13">
        <v>-0.08</v>
      </c>
    </row>
    <row r="355" spans="1:2" x14ac:dyDescent="0.25">
      <c r="A355" s="13">
        <v>-20.166666666669901</v>
      </c>
      <c r="B355" s="13">
        <v>-0.1</v>
      </c>
    </row>
    <row r="356" spans="1:2" x14ac:dyDescent="0.25">
      <c r="A356" s="13">
        <v>-20.000000000003201</v>
      </c>
      <c r="B356" s="13">
        <v>-0.12</v>
      </c>
    </row>
    <row r="357" spans="1:2" x14ac:dyDescent="0.25">
      <c r="A357" s="13">
        <v>-19.833333333336601</v>
      </c>
      <c r="B357" s="13">
        <v>-0.14000000000000001</v>
      </c>
    </row>
    <row r="358" spans="1:2" x14ac:dyDescent="0.25">
      <c r="A358" s="13">
        <v>-19.666666666669901</v>
      </c>
      <c r="B358" s="13">
        <v>-0.17</v>
      </c>
    </row>
    <row r="359" spans="1:2" x14ac:dyDescent="0.25">
      <c r="A359" s="13">
        <v>-19.5000000000033</v>
      </c>
      <c r="B359" s="13">
        <v>-0.2</v>
      </c>
    </row>
    <row r="360" spans="1:2" x14ac:dyDescent="0.25">
      <c r="A360" s="13">
        <v>-19.333333333336601</v>
      </c>
      <c r="B360" s="13">
        <v>-0.23</v>
      </c>
    </row>
    <row r="361" spans="1:2" x14ac:dyDescent="0.25">
      <c r="A361" s="13">
        <v>-19.16666666667</v>
      </c>
      <c r="B361" s="13">
        <v>-0.27</v>
      </c>
    </row>
    <row r="362" spans="1:2" x14ac:dyDescent="0.25">
      <c r="A362" s="13">
        <v>-19.0000000000033</v>
      </c>
      <c r="B362" s="13">
        <v>-0.31</v>
      </c>
    </row>
    <row r="363" spans="1:2" x14ac:dyDescent="0.25">
      <c r="A363" s="13">
        <v>-18.833333333336601</v>
      </c>
      <c r="B363" s="13">
        <v>-0.36</v>
      </c>
    </row>
    <row r="364" spans="1:2" x14ac:dyDescent="0.25">
      <c r="A364" s="13">
        <v>-18.66666666667</v>
      </c>
      <c r="B364" s="13">
        <v>-0.41</v>
      </c>
    </row>
    <row r="365" spans="1:2" x14ac:dyDescent="0.25">
      <c r="A365" s="13">
        <v>-18.5000000000033</v>
      </c>
      <c r="B365" s="13">
        <v>-0.46</v>
      </c>
    </row>
    <row r="366" spans="1:2" x14ac:dyDescent="0.25">
      <c r="A366" s="13">
        <v>-18.3333333333367</v>
      </c>
      <c r="B366" s="13">
        <v>-0.51</v>
      </c>
    </row>
    <row r="367" spans="1:2" x14ac:dyDescent="0.25">
      <c r="A367" s="13">
        <v>-18.16666666667</v>
      </c>
      <c r="B367" s="13">
        <v>-0.55000000000000004</v>
      </c>
    </row>
    <row r="368" spans="1:2" x14ac:dyDescent="0.25">
      <c r="A368" s="13">
        <v>-18.0000000000034</v>
      </c>
      <c r="B368" s="13">
        <v>-0.59</v>
      </c>
    </row>
    <row r="369" spans="1:2" x14ac:dyDescent="0.25">
      <c r="A369" s="13">
        <v>-17.8333333333367</v>
      </c>
      <c r="B369" s="13">
        <v>-0.63</v>
      </c>
    </row>
    <row r="370" spans="1:2" x14ac:dyDescent="0.25">
      <c r="A370" s="13">
        <v>-17.66666666667</v>
      </c>
      <c r="B370" s="13">
        <v>-0.66</v>
      </c>
    </row>
    <row r="371" spans="1:2" x14ac:dyDescent="0.25">
      <c r="A371" s="13">
        <v>-17.5000000000034</v>
      </c>
      <c r="B371" s="13">
        <v>-0.69</v>
      </c>
    </row>
    <row r="372" spans="1:2" x14ac:dyDescent="0.25">
      <c r="A372" s="13">
        <v>-17.3333333333367</v>
      </c>
      <c r="B372" s="13">
        <v>-0.71</v>
      </c>
    </row>
    <row r="373" spans="1:2" x14ac:dyDescent="0.25">
      <c r="A373" s="13">
        <v>-17.1666666666701</v>
      </c>
      <c r="B373" s="13">
        <v>-0.72</v>
      </c>
    </row>
    <row r="374" spans="1:2" x14ac:dyDescent="0.25">
      <c r="A374" s="13">
        <v>-17.0000000000034</v>
      </c>
      <c r="B374" s="13">
        <v>-0.73</v>
      </c>
    </row>
    <row r="375" spans="1:2" x14ac:dyDescent="0.25">
      <c r="A375" s="13">
        <v>-16.8333333333368</v>
      </c>
      <c r="B375" s="13">
        <v>-0.73</v>
      </c>
    </row>
    <row r="376" spans="1:2" x14ac:dyDescent="0.25">
      <c r="A376" s="13">
        <v>-16.6666666666701</v>
      </c>
      <c r="B376" s="13">
        <v>-0.73</v>
      </c>
    </row>
    <row r="377" spans="1:2" x14ac:dyDescent="0.25">
      <c r="A377" s="13">
        <v>-16.5000000000034</v>
      </c>
      <c r="B377" s="13">
        <v>-0.72</v>
      </c>
    </row>
    <row r="378" spans="1:2" x14ac:dyDescent="0.25">
      <c r="A378" s="13">
        <v>-16.3333333333368</v>
      </c>
      <c r="B378" s="13">
        <v>-0.7</v>
      </c>
    </row>
    <row r="379" spans="1:2" x14ac:dyDescent="0.25">
      <c r="A379" s="13">
        <v>-16.1666666666701</v>
      </c>
      <c r="B379" s="13">
        <v>-0.68</v>
      </c>
    </row>
    <row r="380" spans="1:2" x14ac:dyDescent="0.25">
      <c r="A380" s="13">
        <v>-16.000000000003499</v>
      </c>
      <c r="B380" s="13">
        <v>-0.66</v>
      </c>
    </row>
    <row r="381" spans="1:2" x14ac:dyDescent="0.25">
      <c r="A381" s="13">
        <v>-15.8333333333368</v>
      </c>
      <c r="B381" s="13">
        <v>-0.63</v>
      </c>
    </row>
    <row r="382" spans="1:2" x14ac:dyDescent="0.25">
      <c r="A382" s="13">
        <v>-15.666666666670199</v>
      </c>
      <c r="B382" s="13">
        <v>-0.61</v>
      </c>
    </row>
    <row r="383" spans="1:2" x14ac:dyDescent="0.25">
      <c r="A383" s="13">
        <v>-15.500000000003499</v>
      </c>
      <c r="B383" s="13">
        <v>-0.57999999999999996</v>
      </c>
    </row>
    <row r="384" spans="1:2" x14ac:dyDescent="0.25">
      <c r="A384" s="13">
        <v>-15.3333333333368</v>
      </c>
      <c r="B384" s="13">
        <v>-0.55000000000000004</v>
      </c>
    </row>
    <row r="385" spans="1:2" x14ac:dyDescent="0.25">
      <c r="A385" s="13">
        <v>-15.166666666670199</v>
      </c>
      <c r="B385" s="13">
        <v>-0.52</v>
      </c>
    </row>
    <row r="386" spans="1:2" x14ac:dyDescent="0.25">
      <c r="A386" s="13">
        <v>-15.000000000003499</v>
      </c>
      <c r="B386" s="13">
        <v>-0.48</v>
      </c>
    </row>
    <row r="387" spans="1:2" x14ac:dyDescent="0.25">
      <c r="A387" s="13">
        <v>-14.833333333336901</v>
      </c>
      <c r="B387" s="13">
        <v>-0.43</v>
      </c>
    </row>
    <row r="388" spans="1:2" x14ac:dyDescent="0.25">
      <c r="A388" s="13">
        <v>-14.666666666670199</v>
      </c>
      <c r="B388" s="13">
        <v>-0.37</v>
      </c>
    </row>
    <row r="389" spans="1:2" x14ac:dyDescent="0.25">
      <c r="A389" s="13">
        <v>-14.500000000003601</v>
      </c>
      <c r="B389" s="13">
        <v>-0.28999999999999998</v>
      </c>
    </row>
    <row r="390" spans="1:2" x14ac:dyDescent="0.25">
      <c r="A390" s="13">
        <v>-14.333333333336901</v>
      </c>
      <c r="B390" s="13">
        <v>-0.19</v>
      </c>
    </row>
    <row r="391" spans="1:2" x14ac:dyDescent="0.25">
      <c r="A391" s="13">
        <v>-14.166666666670199</v>
      </c>
      <c r="B391" s="13">
        <v>-0.08</v>
      </c>
    </row>
    <row r="392" spans="1:2" x14ac:dyDescent="0.25">
      <c r="A392" s="13">
        <v>-14.000000000003601</v>
      </c>
      <c r="B392" s="13">
        <v>0.05</v>
      </c>
    </row>
    <row r="393" spans="1:2" x14ac:dyDescent="0.25">
      <c r="A393" s="13">
        <v>-13.833333333336901</v>
      </c>
      <c r="B393" s="13">
        <v>0.17</v>
      </c>
    </row>
    <row r="394" spans="1:2" x14ac:dyDescent="0.25">
      <c r="A394" s="13">
        <v>-13.666666666670301</v>
      </c>
      <c r="B394" s="13">
        <v>0.32</v>
      </c>
    </row>
    <row r="395" spans="1:2" x14ac:dyDescent="0.25">
      <c r="A395" s="13">
        <v>-13.500000000003601</v>
      </c>
      <c r="B395" s="13">
        <v>0.47</v>
      </c>
    </row>
    <row r="396" spans="1:2" x14ac:dyDescent="0.25">
      <c r="A396" s="13">
        <v>-13.333333333337</v>
      </c>
      <c r="B396" s="13">
        <v>0.6</v>
      </c>
    </row>
    <row r="397" spans="1:2" x14ac:dyDescent="0.25">
      <c r="A397" s="13">
        <v>-13.166666666670301</v>
      </c>
      <c r="B397" s="13">
        <v>0.73</v>
      </c>
    </row>
    <row r="398" spans="1:2" x14ac:dyDescent="0.25">
      <c r="A398" s="13">
        <v>-13.000000000003601</v>
      </c>
      <c r="B398" s="13">
        <v>0.83</v>
      </c>
    </row>
    <row r="399" spans="1:2" x14ac:dyDescent="0.25">
      <c r="A399" s="13">
        <v>-12.833333333337</v>
      </c>
      <c r="B399" s="13">
        <v>0.9</v>
      </c>
    </row>
    <row r="400" spans="1:2" x14ac:dyDescent="0.25">
      <c r="A400" s="13">
        <v>-12.666666666670301</v>
      </c>
      <c r="B400" s="13">
        <v>0.95</v>
      </c>
    </row>
    <row r="401" spans="1:2" x14ac:dyDescent="0.25">
      <c r="A401" s="13">
        <v>-12.5000000000037</v>
      </c>
      <c r="B401" s="13">
        <v>0.97</v>
      </c>
    </row>
    <row r="402" spans="1:2" x14ac:dyDescent="0.25">
      <c r="A402" s="13">
        <v>-12.333333333337</v>
      </c>
      <c r="B402" s="13">
        <v>0.97</v>
      </c>
    </row>
    <row r="403" spans="1:2" x14ac:dyDescent="0.25">
      <c r="A403" s="13">
        <v>-12.1666666666704</v>
      </c>
      <c r="B403" s="13">
        <v>0.95</v>
      </c>
    </row>
    <row r="404" spans="1:2" x14ac:dyDescent="0.25">
      <c r="A404" s="13">
        <v>-12.0000000000037</v>
      </c>
      <c r="B404" s="13">
        <v>0.91</v>
      </c>
    </row>
    <row r="405" spans="1:2" x14ac:dyDescent="0.25">
      <c r="A405" s="13">
        <v>-11.833333333337</v>
      </c>
      <c r="B405" s="13">
        <v>0.87</v>
      </c>
    </row>
    <row r="406" spans="1:2" x14ac:dyDescent="0.25">
      <c r="A406" s="13">
        <v>-11.6666666666704</v>
      </c>
      <c r="B406" s="13">
        <v>0.82</v>
      </c>
    </row>
    <row r="407" spans="1:2" x14ac:dyDescent="0.25">
      <c r="A407" s="13">
        <v>-11.5000000000037</v>
      </c>
      <c r="B407" s="13">
        <v>0.78</v>
      </c>
    </row>
    <row r="408" spans="1:2" x14ac:dyDescent="0.25">
      <c r="A408" s="13">
        <v>-11.3333333333371</v>
      </c>
      <c r="B408" s="13">
        <v>0.73</v>
      </c>
    </row>
    <row r="409" spans="1:2" x14ac:dyDescent="0.25">
      <c r="A409" s="13">
        <v>-11.1666666666704</v>
      </c>
      <c r="B409" s="13">
        <v>0.68</v>
      </c>
    </row>
    <row r="410" spans="1:2" x14ac:dyDescent="0.25">
      <c r="A410" s="13">
        <v>-11.0000000000038</v>
      </c>
      <c r="B410" s="13">
        <v>0.64</v>
      </c>
    </row>
    <row r="411" spans="1:2" x14ac:dyDescent="0.25">
      <c r="A411" s="13">
        <v>-10.8333333333371</v>
      </c>
      <c r="B411" s="13">
        <v>0.6</v>
      </c>
    </row>
    <row r="412" spans="1:2" x14ac:dyDescent="0.25">
      <c r="A412" s="13">
        <v>-10.6666666666704</v>
      </c>
      <c r="B412" s="13">
        <v>0.55000000000000004</v>
      </c>
    </row>
    <row r="413" spans="1:2" x14ac:dyDescent="0.25">
      <c r="A413" s="13">
        <v>-10.5000000000038</v>
      </c>
      <c r="B413" s="13">
        <v>0.51</v>
      </c>
    </row>
    <row r="414" spans="1:2" x14ac:dyDescent="0.25">
      <c r="A414" s="13">
        <v>-10.3333333333371</v>
      </c>
      <c r="B414" s="13">
        <v>0.46</v>
      </c>
    </row>
    <row r="415" spans="1:2" x14ac:dyDescent="0.25">
      <c r="A415" s="13">
        <v>-10.166666666670499</v>
      </c>
      <c r="B415" s="13">
        <v>0.4</v>
      </c>
    </row>
    <row r="416" spans="1:2" x14ac:dyDescent="0.25">
      <c r="A416" s="13">
        <v>-10.0000000000038</v>
      </c>
      <c r="B416" s="13">
        <v>0.35</v>
      </c>
    </row>
    <row r="417" spans="1:2" x14ac:dyDescent="0.25">
      <c r="A417" s="13">
        <v>-9.8333333333371904</v>
      </c>
      <c r="B417" s="13">
        <v>0.3</v>
      </c>
    </row>
    <row r="418" spans="1:2" x14ac:dyDescent="0.25">
      <c r="A418" s="13">
        <v>-9.6666666666704906</v>
      </c>
      <c r="B418" s="13">
        <v>0.25</v>
      </c>
    </row>
    <row r="419" spans="1:2" x14ac:dyDescent="0.25">
      <c r="A419" s="13">
        <v>-9.5000000000037907</v>
      </c>
      <c r="B419" s="13">
        <v>0.2</v>
      </c>
    </row>
    <row r="420" spans="1:2" x14ac:dyDescent="0.25">
      <c r="A420" s="13">
        <v>-9.3333333333371904</v>
      </c>
      <c r="B420" s="13">
        <v>0.15</v>
      </c>
    </row>
    <row r="421" spans="1:2" x14ac:dyDescent="0.25">
      <c r="A421" s="13">
        <v>-9.1666666666704906</v>
      </c>
      <c r="B421" s="13">
        <v>0.12</v>
      </c>
    </row>
    <row r="422" spans="1:2" x14ac:dyDescent="0.25">
      <c r="A422" s="13">
        <v>-9.0000000000038902</v>
      </c>
      <c r="B422" s="13">
        <v>0.08</v>
      </c>
    </row>
    <row r="423" spans="1:2" x14ac:dyDescent="0.25">
      <c r="A423" s="13">
        <v>-8.8333333333371904</v>
      </c>
      <c r="B423" s="13">
        <v>0.05</v>
      </c>
    </row>
    <row r="424" spans="1:2" x14ac:dyDescent="0.25">
      <c r="A424" s="13">
        <v>-8.66666666667059</v>
      </c>
      <c r="B424" s="13">
        <v>0.02</v>
      </c>
    </row>
    <row r="425" spans="1:2" x14ac:dyDescent="0.25">
      <c r="A425" s="13">
        <v>-8.5000000000038902</v>
      </c>
      <c r="B425" s="13">
        <v>-0.01</v>
      </c>
    </row>
    <row r="426" spans="1:2" x14ac:dyDescent="0.25">
      <c r="A426" s="13">
        <v>-8.3333333333371904</v>
      </c>
      <c r="B426" s="13">
        <v>-0.03</v>
      </c>
    </row>
    <row r="427" spans="1:2" x14ac:dyDescent="0.25">
      <c r="A427" s="13">
        <v>-8.16666666667059</v>
      </c>
      <c r="B427" s="13">
        <v>-0.05</v>
      </c>
    </row>
    <row r="428" spans="1:2" x14ac:dyDescent="0.25">
      <c r="A428" s="13">
        <v>-8.0000000000038902</v>
      </c>
      <c r="B428" s="13">
        <v>-7.0000000000000007E-2</v>
      </c>
    </row>
    <row r="429" spans="1:2" x14ac:dyDescent="0.25">
      <c r="A429" s="13">
        <v>-7.8333333333372899</v>
      </c>
      <c r="B429" s="13">
        <v>-0.09</v>
      </c>
    </row>
    <row r="430" spans="1:2" x14ac:dyDescent="0.25">
      <c r="A430" s="13">
        <v>-7.66666666667059</v>
      </c>
      <c r="B430" s="13">
        <v>-0.11</v>
      </c>
    </row>
    <row r="431" spans="1:2" x14ac:dyDescent="0.25">
      <c r="A431" s="13">
        <v>-7.5000000000039897</v>
      </c>
      <c r="B431" s="13">
        <v>-0.13</v>
      </c>
    </row>
    <row r="432" spans="1:2" x14ac:dyDescent="0.25">
      <c r="A432" s="13">
        <v>-7.3333333333372899</v>
      </c>
      <c r="B432" s="13">
        <v>-0.16</v>
      </c>
    </row>
    <row r="433" spans="1:2" x14ac:dyDescent="0.25">
      <c r="A433" s="13">
        <v>-7.16666666667059</v>
      </c>
      <c r="B433" s="13">
        <v>-0.18</v>
      </c>
    </row>
    <row r="434" spans="1:2" x14ac:dyDescent="0.25">
      <c r="A434" s="13">
        <v>-7.0000000000039897</v>
      </c>
      <c r="B434" s="13">
        <v>-0.21</v>
      </c>
    </row>
    <row r="435" spans="1:2" x14ac:dyDescent="0.25">
      <c r="A435" s="13">
        <v>-6.8333333333372899</v>
      </c>
      <c r="B435" s="13">
        <v>-0.25</v>
      </c>
    </row>
    <row r="436" spans="1:2" x14ac:dyDescent="0.25">
      <c r="A436" s="13">
        <v>-6.6666666666706904</v>
      </c>
      <c r="B436" s="13">
        <v>-0.28999999999999998</v>
      </c>
    </row>
    <row r="437" spans="1:2" x14ac:dyDescent="0.25">
      <c r="A437" s="13">
        <v>-6.5000000000039897</v>
      </c>
      <c r="B437" s="13">
        <v>-0.34</v>
      </c>
    </row>
    <row r="438" spans="1:2" x14ac:dyDescent="0.25">
      <c r="A438" s="13">
        <v>-6.3333333333373902</v>
      </c>
      <c r="B438" s="13">
        <v>-0.38</v>
      </c>
    </row>
    <row r="439" spans="1:2" x14ac:dyDescent="0.25">
      <c r="A439" s="13">
        <v>-6.1666666666706904</v>
      </c>
      <c r="B439" s="13">
        <v>-0.43</v>
      </c>
    </row>
    <row r="440" spans="1:2" x14ac:dyDescent="0.25">
      <c r="A440" s="13">
        <v>-6.0000000000039897</v>
      </c>
      <c r="B440" s="13">
        <v>-0.48</v>
      </c>
    </row>
    <row r="441" spans="1:2" x14ac:dyDescent="0.25">
      <c r="A441" s="13">
        <v>-5.8333333333373902</v>
      </c>
      <c r="B441" s="13">
        <v>-0.53</v>
      </c>
    </row>
    <row r="442" spans="1:2" x14ac:dyDescent="0.25">
      <c r="A442" s="13">
        <v>-5.6666666666706904</v>
      </c>
      <c r="B442" s="13">
        <v>-0.56999999999999995</v>
      </c>
    </row>
    <row r="443" spans="1:2" x14ac:dyDescent="0.25">
      <c r="A443" s="13">
        <v>-5.5000000000041096</v>
      </c>
      <c r="B443" s="13">
        <v>-0.61</v>
      </c>
    </row>
    <row r="444" spans="1:2" x14ac:dyDescent="0.25">
      <c r="A444" s="13">
        <v>-5.3333333333373902</v>
      </c>
      <c r="B444" s="13">
        <v>-0.65</v>
      </c>
    </row>
    <row r="445" spans="1:2" x14ac:dyDescent="0.25">
      <c r="A445" s="13">
        <v>-5.1666666666706904</v>
      </c>
      <c r="B445" s="13">
        <v>-0.67</v>
      </c>
    </row>
    <row r="446" spans="1:2" x14ac:dyDescent="0.25">
      <c r="A446" s="13">
        <v>-5.0000000000041096</v>
      </c>
      <c r="B446" s="13">
        <v>-0.7</v>
      </c>
    </row>
    <row r="447" spans="1:2" x14ac:dyDescent="0.25">
      <c r="A447" s="13">
        <v>-4.8333333333373902</v>
      </c>
      <c r="B447" s="13">
        <v>-0.71</v>
      </c>
    </row>
    <row r="448" spans="1:2" x14ac:dyDescent="0.25">
      <c r="A448" s="13">
        <v>-4.6666666666708103</v>
      </c>
      <c r="B448" s="13">
        <v>-0.72</v>
      </c>
    </row>
    <row r="449" spans="1:2" x14ac:dyDescent="0.25">
      <c r="A449" s="13">
        <v>-4.5000000000041096</v>
      </c>
      <c r="B449" s="13">
        <v>-0.73</v>
      </c>
    </row>
    <row r="450" spans="1:2" x14ac:dyDescent="0.25">
      <c r="A450" s="13">
        <v>-4.3333333333375101</v>
      </c>
      <c r="B450" s="13">
        <v>-0.73</v>
      </c>
    </row>
    <row r="451" spans="1:2" x14ac:dyDescent="0.25">
      <c r="A451" s="13">
        <v>-4.1666666666708103</v>
      </c>
      <c r="B451" s="13">
        <v>-0.72</v>
      </c>
    </row>
    <row r="452" spans="1:2" x14ac:dyDescent="0.25">
      <c r="A452" s="13">
        <v>-4.0000000000041096</v>
      </c>
      <c r="B452" s="13">
        <v>-0.71</v>
      </c>
    </row>
    <row r="453" spans="1:2" x14ac:dyDescent="0.25">
      <c r="A453" s="13">
        <v>-3.8333333333375101</v>
      </c>
      <c r="B453" s="13">
        <v>-0.69</v>
      </c>
    </row>
    <row r="454" spans="1:2" x14ac:dyDescent="0.25">
      <c r="A454" s="13">
        <v>-3.6666666666708099</v>
      </c>
      <c r="B454" s="13">
        <v>-0.67</v>
      </c>
    </row>
    <row r="455" spans="1:2" x14ac:dyDescent="0.25">
      <c r="A455" s="13">
        <v>-3.50000000000421</v>
      </c>
      <c r="B455" s="13">
        <v>-0.65</v>
      </c>
    </row>
    <row r="456" spans="1:2" x14ac:dyDescent="0.25">
      <c r="A456" s="13">
        <v>-3.3333333333375101</v>
      </c>
      <c r="B456" s="13">
        <v>-0.62</v>
      </c>
    </row>
    <row r="457" spans="1:2" x14ac:dyDescent="0.25">
      <c r="A457" s="13">
        <v>-3.1666666666709098</v>
      </c>
      <c r="B457" s="13">
        <v>-0.59</v>
      </c>
    </row>
    <row r="458" spans="1:2" x14ac:dyDescent="0.25">
      <c r="A458" s="13">
        <v>-3.00000000000421</v>
      </c>
      <c r="B458" s="13">
        <v>-0.56000000000000005</v>
      </c>
    </row>
    <row r="459" spans="1:2" x14ac:dyDescent="0.25">
      <c r="A459" s="13">
        <v>-2.8333333333375101</v>
      </c>
      <c r="B459" s="13">
        <v>-0.53</v>
      </c>
    </row>
    <row r="460" spans="1:2" x14ac:dyDescent="0.25">
      <c r="A460" s="13">
        <v>-2.6666666666709098</v>
      </c>
      <c r="B460" s="13">
        <v>-0.5</v>
      </c>
    </row>
    <row r="461" spans="1:2" x14ac:dyDescent="0.25">
      <c r="A461" s="13">
        <v>-2.5</v>
      </c>
      <c r="B461" s="13">
        <v>-0.45</v>
      </c>
    </row>
    <row r="462" spans="1:2" x14ac:dyDescent="0.25">
      <c r="A462" s="13">
        <v>-2.3333333333376101</v>
      </c>
      <c r="B462" s="13">
        <v>-0.4</v>
      </c>
    </row>
    <row r="463" spans="1:2" x14ac:dyDescent="0.25">
      <c r="A463" s="13">
        <v>-2.1666666666709098</v>
      </c>
      <c r="B463" s="13">
        <v>-0.33</v>
      </c>
    </row>
    <row r="464" spans="1:2" x14ac:dyDescent="0.25">
      <c r="A464" s="13">
        <v>-2.0000000000043099</v>
      </c>
      <c r="B464" s="13">
        <v>-0.24</v>
      </c>
    </row>
    <row r="465" spans="1:2" x14ac:dyDescent="0.25">
      <c r="A465" s="13">
        <v>-1.8333333333376101</v>
      </c>
      <c r="B465" s="13">
        <v>-0.14000000000000001</v>
      </c>
    </row>
    <row r="466" spans="1:2" x14ac:dyDescent="0.25">
      <c r="A466" s="13">
        <v>-1.66666666667091</v>
      </c>
      <c r="B466" s="13">
        <v>-0.02</v>
      </c>
    </row>
    <row r="467" spans="1:2" x14ac:dyDescent="0.25">
      <c r="A467" s="13">
        <v>-1.5000000000043101</v>
      </c>
      <c r="B467" s="13">
        <v>0.11</v>
      </c>
    </row>
    <row r="468" spans="1:2" x14ac:dyDescent="0.25">
      <c r="A468" s="13">
        <v>-1.3333333333376101</v>
      </c>
      <c r="B468" s="13">
        <v>0.25</v>
      </c>
    </row>
    <row r="469" spans="1:2" x14ac:dyDescent="0.25">
      <c r="A469" s="13">
        <v>-1.1666666666710099</v>
      </c>
      <c r="B469" s="13">
        <v>0.39</v>
      </c>
    </row>
    <row r="470" spans="1:2" x14ac:dyDescent="0.25">
      <c r="A470" s="13">
        <v>-1.0000000000043101</v>
      </c>
      <c r="B470" s="13">
        <v>0.54</v>
      </c>
    </row>
    <row r="471" spans="1:2" x14ac:dyDescent="0.25">
      <c r="A471" s="13">
        <v>-0.83333333333770598</v>
      </c>
      <c r="B471" s="13">
        <v>0.67</v>
      </c>
    </row>
    <row r="472" spans="1:2" x14ac:dyDescent="0.25">
      <c r="A472" s="13">
        <v>-0.66666666667100605</v>
      </c>
      <c r="B472" s="13">
        <v>0.78</v>
      </c>
    </row>
    <row r="473" spans="1:2" x14ac:dyDescent="0.25">
      <c r="A473" s="13">
        <v>-0.500000000004306</v>
      </c>
      <c r="B473" s="13">
        <v>0.87</v>
      </c>
    </row>
    <row r="474" spans="1:2" x14ac:dyDescent="0.25">
      <c r="A474" s="13">
        <v>-0.33333333333770598</v>
      </c>
      <c r="B474" s="13">
        <v>0.93</v>
      </c>
    </row>
    <row r="475" spans="1:2" x14ac:dyDescent="0.25">
      <c r="A475" s="13">
        <v>-0.16666666667100599</v>
      </c>
      <c r="B475" s="13">
        <v>0.96</v>
      </c>
    </row>
    <row r="476" spans="1:2" x14ac:dyDescent="0.25">
      <c r="A476" s="13">
        <v>-4.4053649617126195E-12</v>
      </c>
      <c r="B476" s="13">
        <v>0.97</v>
      </c>
    </row>
    <row r="477" spans="1:2" x14ac:dyDescent="0.25">
      <c r="A477" s="13">
        <v>0.16666666666229399</v>
      </c>
      <c r="B477" s="13">
        <v>0.96</v>
      </c>
    </row>
    <row r="478" spans="1:2" x14ac:dyDescent="0.25">
      <c r="A478" s="13">
        <v>0.33333333332889498</v>
      </c>
      <c r="B478" s="13">
        <v>0.93</v>
      </c>
    </row>
    <row r="479" spans="1:2" x14ac:dyDescent="0.25">
      <c r="A479" s="13">
        <v>0.49999999999559502</v>
      </c>
      <c r="B479" s="13">
        <v>0.89</v>
      </c>
    </row>
    <row r="480" spans="1:2" x14ac:dyDescent="0.25">
      <c r="A480" s="13">
        <v>0.66666666666229402</v>
      </c>
      <c r="B480" s="13">
        <v>0.85</v>
      </c>
    </row>
    <row r="481" spans="1:2" x14ac:dyDescent="0.25">
      <c r="A481" s="13">
        <v>0.83333333332889503</v>
      </c>
      <c r="B481" s="13">
        <v>0.8</v>
      </c>
    </row>
    <row r="482" spans="1:2" x14ac:dyDescent="0.25">
      <c r="A482" s="13">
        <v>0.99999999999559497</v>
      </c>
      <c r="B482" s="13">
        <v>0.75</v>
      </c>
    </row>
    <row r="483" spans="1:2" x14ac:dyDescent="0.25">
      <c r="A483" s="13">
        <v>1.1666666666621901</v>
      </c>
      <c r="B483" s="13">
        <v>0.71</v>
      </c>
    </row>
    <row r="484" spans="1:2" x14ac:dyDescent="0.25">
      <c r="A484" s="13">
        <v>1.3333333333288899</v>
      </c>
      <c r="B484" s="13">
        <v>0.66</v>
      </c>
    </row>
    <row r="485" spans="1:2" x14ac:dyDescent="0.25">
      <c r="A485" s="13">
        <v>1.4999999999955</v>
      </c>
      <c r="B485" s="13">
        <v>0.62</v>
      </c>
    </row>
    <row r="486" spans="1:2" x14ac:dyDescent="0.25">
      <c r="A486" s="13">
        <v>1.6666666666621901</v>
      </c>
      <c r="B486" s="13">
        <v>0.56999999999999995</v>
      </c>
    </row>
    <row r="487" spans="1:2" x14ac:dyDescent="0.25">
      <c r="A487" s="13">
        <v>1.8333333333288899</v>
      </c>
      <c r="B487" s="13">
        <v>0.53</v>
      </c>
    </row>
    <row r="488" spans="1:2" x14ac:dyDescent="0.25">
      <c r="A488" s="13">
        <v>1.9999999999955</v>
      </c>
      <c r="B488" s="13">
        <v>0.48</v>
      </c>
    </row>
    <row r="489" spans="1:2" x14ac:dyDescent="0.25">
      <c r="A489" s="13">
        <v>2.1666666666621999</v>
      </c>
      <c r="B489" s="13">
        <v>0.43</v>
      </c>
    </row>
    <row r="490" spans="1:2" x14ac:dyDescent="0.25">
      <c r="A490" s="13">
        <v>2.3333333333288002</v>
      </c>
      <c r="B490" s="13">
        <v>0.38</v>
      </c>
    </row>
    <row r="491" spans="1:2" x14ac:dyDescent="0.25">
      <c r="A491" s="13">
        <v>2.4999999999955</v>
      </c>
      <c r="B491" s="13">
        <v>0.32</v>
      </c>
    </row>
    <row r="492" spans="1:2" x14ac:dyDescent="0.25">
      <c r="A492" s="13">
        <v>2.6666666666620999</v>
      </c>
      <c r="B492" s="13">
        <v>0.27</v>
      </c>
    </row>
    <row r="493" spans="1:2" x14ac:dyDescent="0.25">
      <c r="A493" s="13">
        <v>2.8333333333288002</v>
      </c>
      <c r="B493" s="13">
        <v>0.22</v>
      </c>
    </row>
    <row r="494" spans="1:2" x14ac:dyDescent="0.25">
      <c r="A494" s="13">
        <v>2.9999999999955</v>
      </c>
      <c r="B494" s="13">
        <v>0.17</v>
      </c>
    </row>
    <row r="495" spans="1:2" x14ac:dyDescent="0.25">
      <c r="A495" s="13">
        <v>3.1666666666620999</v>
      </c>
      <c r="B495" s="13">
        <v>0.13</v>
      </c>
    </row>
    <row r="496" spans="1:2" x14ac:dyDescent="0.25">
      <c r="A496" s="13">
        <v>3.3333333333288002</v>
      </c>
      <c r="B496" s="13">
        <v>0.1</v>
      </c>
    </row>
    <row r="497" spans="1:2" x14ac:dyDescent="0.25">
      <c r="A497" s="13">
        <v>3.4999999999954001</v>
      </c>
      <c r="B497" s="13">
        <v>0.06</v>
      </c>
    </row>
    <row r="498" spans="1:2" x14ac:dyDescent="0.25">
      <c r="A498" s="13">
        <v>3.6666666666620999</v>
      </c>
      <c r="B498" s="13">
        <v>0.03</v>
      </c>
    </row>
    <row r="499" spans="1:2" x14ac:dyDescent="0.25">
      <c r="A499" s="13">
        <v>3.8333333333286999</v>
      </c>
      <c r="B499" s="13">
        <v>0</v>
      </c>
    </row>
    <row r="500" spans="1:2" x14ac:dyDescent="0.25">
      <c r="A500" s="13">
        <v>3.9999999999954001</v>
      </c>
      <c r="B500" s="13">
        <v>-0.02</v>
      </c>
    </row>
    <row r="501" spans="1:2" x14ac:dyDescent="0.25">
      <c r="A501" s="13">
        <v>4.1666666666620999</v>
      </c>
      <c r="B501" s="13">
        <v>-0.04</v>
      </c>
    </row>
    <row r="502" spans="1:2" x14ac:dyDescent="0.25">
      <c r="A502" s="13">
        <v>4.3333333333287003</v>
      </c>
      <c r="B502" s="13">
        <v>-0.06</v>
      </c>
    </row>
    <row r="503" spans="1:2" x14ac:dyDescent="0.25">
      <c r="A503" s="13">
        <v>4.4999999999954001</v>
      </c>
      <c r="B503" s="13">
        <v>-0.08</v>
      </c>
    </row>
    <row r="504" spans="1:2" x14ac:dyDescent="0.25">
      <c r="A504" s="13">
        <v>4.6666666666619996</v>
      </c>
      <c r="B504" s="13">
        <v>-0.1</v>
      </c>
    </row>
    <row r="505" spans="1:2" x14ac:dyDescent="0.25">
      <c r="A505" s="13">
        <v>4.8333333333287003</v>
      </c>
      <c r="B505" s="13">
        <v>-0.12</v>
      </c>
    </row>
    <row r="506" spans="1:2" x14ac:dyDescent="0.25">
      <c r="A506" s="13">
        <v>4.9999999999952998</v>
      </c>
      <c r="B506" s="13">
        <v>-0.14000000000000001</v>
      </c>
    </row>
    <row r="507" spans="1:2" x14ac:dyDescent="0.25">
      <c r="A507" s="13">
        <v>5.1666666666619996</v>
      </c>
      <c r="B507" s="13">
        <v>-0.17</v>
      </c>
    </row>
    <row r="508" spans="1:2" x14ac:dyDescent="0.25">
      <c r="A508" s="13">
        <v>5.3333333333287003</v>
      </c>
      <c r="B508" s="13">
        <v>-0.2</v>
      </c>
    </row>
    <row r="509" spans="1:2" x14ac:dyDescent="0.25">
      <c r="A509" s="13">
        <v>5.4999999999952998</v>
      </c>
      <c r="B509" s="13">
        <v>-0.23</v>
      </c>
    </row>
    <row r="510" spans="1:2" x14ac:dyDescent="0.25">
      <c r="A510" s="13">
        <v>5.6666666666619996</v>
      </c>
      <c r="B510" s="13">
        <v>-0.27</v>
      </c>
    </row>
    <row r="511" spans="1:2" x14ac:dyDescent="0.25">
      <c r="A511" s="13">
        <v>5.8333333333285999</v>
      </c>
      <c r="B511" s="13">
        <v>-0.31</v>
      </c>
    </row>
    <row r="512" spans="1:2" x14ac:dyDescent="0.25">
      <c r="A512" s="13">
        <v>5.9999999999952998</v>
      </c>
      <c r="B512" s="13">
        <v>-0.36</v>
      </c>
    </row>
    <row r="513" spans="1:2" x14ac:dyDescent="0.25">
      <c r="A513" s="13">
        <v>6.1666666666619001</v>
      </c>
      <c r="B513" s="13">
        <v>-0.41</v>
      </c>
    </row>
    <row r="514" spans="1:2" x14ac:dyDescent="0.25">
      <c r="A514" s="13">
        <v>6.3333333333285999</v>
      </c>
      <c r="B514" s="13">
        <v>-0.46</v>
      </c>
    </row>
    <row r="515" spans="1:2" x14ac:dyDescent="0.25">
      <c r="A515" s="13">
        <v>6.4999999999952998</v>
      </c>
      <c r="B515" s="13">
        <v>-0.51</v>
      </c>
    </row>
    <row r="516" spans="1:2" x14ac:dyDescent="0.25">
      <c r="A516" s="13">
        <v>6.6666666666619001</v>
      </c>
      <c r="B516" s="13">
        <v>-0.55000000000000004</v>
      </c>
    </row>
    <row r="517" spans="1:2" x14ac:dyDescent="0.25">
      <c r="A517" s="13">
        <v>6.8333333333285999</v>
      </c>
      <c r="B517" s="13">
        <v>-0.59</v>
      </c>
    </row>
    <row r="518" spans="1:2" x14ac:dyDescent="0.25">
      <c r="A518" s="13">
        <v>6.9999999999952003</v>
      </c>
      <c r="B518" s="13">
        <v>-0.63</v>
      </c>
    </row>
    <row r="519" spans="1:2" x14ac:dyDescent="0.25">
      <c r="A519" s="13">
        <v>7.1666666666619001</v>
      </c>
      <c r="B519" s="13">
        <v>-0.66</v>
      </c>
    </row>
    <row r="520" spans="1:2" x14ac:dyDescent="0.25">
      <c r="A520" s="13">
        <v>7.3333333333284996</v>
      </c>
      <c r="B520" s="13">
        <v>-0.69</v>
      </c>
    </row>
    <row r="521" spans="1:2" x14ac:dyDescent="0.25">
      <c r="A521" s="13">
        <v>7.4999999999952003</v>
      </c>
      <c r="B521" s="13">
        <v>-0.71</v>
      </c>
    </row>
    <row r="522" spans="1:2" x14ac:dyDescent="0.25">
      <c r="A522" s="13">
        <v>7.6666666666619001</v>
      </c>
      <c r="B522" s="13">
        <v>-0.72</v>
      </c>
    </row>
    <row r="523" spans="1:2" x14ac:dyDescent="0.25">
      <c r="A523" s="13">
        <v>7.8333333333284996</v>
      </c>
      <c r="B523" s="13">
        <v>-0.73</v>
      </c>
    </row>
    <row r="524" spans="1:2" x14ac:dyDescent="0.25">
      <c r="A524" s="13">
        <v>7.9999999999952003</v>
      </c>
      <c r="B524" s="13">
        <v>-0.73</v>
      </c>
    </row>
    <row r="525" spans="1:2" x14ac:dyDescent="0.25">
      <c r="A525" s="13">
        <v>8.1666666666618006</v>
      </c>
      <c r="B525" s="13">
        <v>-0.73</v>
      </c>
    </row>
    <row r="526" spans="1:2" x14ac:dyDescent="0.25">
      <c r="A526" s="13">
        <v>8.3333333333285005</v>
      </c>
      <c r="B526" s="13">
        <v>-0.72</v>
      </c>
    </row>
    <row r="527" spans="1:2" x14ac:dyDescent="0.25">
      <c r="A527" s="13">
        <v>8.4999999999951008</v>
      </c>
      <c r="B527" s="13">
        <v>-0.7</v>
      </c>
    </row>
    <row r="528" spans="1:2" x14ac:dyDescent="0.25">
      <c r="A528" s="13">
        <v>8.6666666666618006</v>
      </c>
      <c r="B528" s="13">
        <v>-0.68</v>
      </c>
    </row>
    <row r="529" spans="1:2" x14ac:dyDescent="0.25">
      <c r="A529" s="13">
        <v>8.8333333333285005</v>
      </c>
      <c r="B529" s="13">
        <v>-0.66</v>
      </c>
    </row>
    <row r="530" spans="1:2" x14ac:dyDescent="0.25">
      <c r="A530" s="13">
        <v>8.9999999999951008</v>
      </c>
      <c r="B530" s="13">
        <v>-0.63</v>
      </c>
    </row>
    <row r="531" spans="1:2" x14ac:dyDescent="0.25">
      <c r="A531" s="13">
        <v>9.1666666666618006</v>
      </c>
      <c r="B531" s="13">
        <v>-0.61</v>
      </c>
    </row>
    <row r="532" spans="1:2" x14ac:dyDescent="0.25">
      <c r="A532" s="13">
        <v>9.3333333333283992</v>
      </c>
      <c r="B532" s="13">
        <v>-0.57999999999999996</v>
      </c>
    </row>
    <row r="533" spans="1:2" x14ac:dyDescent="0.25">
      <c r="A533" s="13">
        <v>9.4999999999951008</v>
      </c>
      <c r="B533" s="13">
        <v>-0.55000000000000004</v>
      </c>
    </row>
    <row r="534" spans="1:2" x14ac:dyDescent="0.25">
      <c r="A534" s="13">
        <v>9.6666666666616994</v>
      </c>
      <c r="B534" s="13">
        <v>-0.52</v>
      </c>
    </row>
    <row r="535" spans="1:2" x14ac:dyDescent="0.25">
      <c r="A535" s="13">
        <v>9.8333333333283992</v>
      </c>
      <c r="B535" s="13">
        <v>-0.48</v>
      </c>
    </row>
    <row r="536" spans="1:2" x14ac:dyDescent="0.25">
      <c r="A536" s="13">
        <v>9.9999999999951008</v>
      </c>
      <c r="B536" s="13">
        <v>-0.43</v>
      </c>
    </row>
    <row r="537" spans="1:2" x14ac:dyDescent="0.25">
      <c r="A537" s="13">
        <v>10.166666666661699</v>
      </c>
      <c r="B537" s="13">
        <v>-0.37</v>
      </c>
    </row>
    <row r="538" spans="1:2" x14ac:dyDescent="0.25">
      <c r="A538" s="13">
        <v>10.333333333328399</v>
      </c>
      <c r="B538" s="13">
        <v>-0.28999999999999998</v>
      </c>
    </row>
    <row r="539" spans="1:2" x14ac:dyDescent="0.25">
      <c r="A539" s="13">
        <v>10.499999999995</v>
      </c>
      <c r="B539" s="13">
        <v>-0.19</v>
      </c>
    </row>
    <row r="540" spans="1:2" x14ac:dyDescent="0.25">
      <c r="A540" s="13">
        <v>10.666666666661699</v>
      </c>
      <c r="B540" s="13">
        <v>-0.08</v>
      </c>
    </row>
    <row r="541" spans="1:2" x14ac:dyDescent="0.25">
      <c r="A541" s="13">
        <v>10.8333333333283</v>
      </c>
      <c r="B541" s="13">
        <v>0.05</v>
      </c>
    </row>
    <row r="542" spans="1:2" x14ac:dyDescent="0.25">
      <c r="A542" s="13">
        <v>10.999999999995</v>
      </c>
      <c r="B542" s="13">
        <v>0.17</v>
      </c>
    </row>
    <row r="543" spans="1:2" x14ac:dyDescent="0.25">
      <c r="A543" s="13">
        <v>11.166666666661699</v>
      </c>
      <c r="B543" s="13">
        <v>0.32</v>
      </c>
    </row>
    <row r="544" spans="1:2" x14ac:dyDescent="0.25">
      <c r="A544" s="13">
        <v>11.3333333333283</v>
      </c>
      <c r="B544" s="13">
        <v>0.47</v>
      </c>
    </row>
    <row r="545" spans="1:2" x14ac:dyDescent="0.25">
      <c r="A545" s="13">
        <v>11.499999999995</v>
      </c>
      <c r="B545" s="13">
        <v>0.6</v>
      </c>
    </row>
    <row r="546" spans="1:2" x14ac:dyDescent="0.25">
      <c r="A546" s="13">
        <v>11.6666666666616</v>
      </c>
      <c r="B546" s="13">
        <v>0.73</v>
      </c>
    </row>
    <row r="547" spans="1:2" x14ac:dyDescent="0.25">
      <c r="A547" s="13">
        <v>11.8333333333283</v>
      </c>
      <c r="B547" s="13">
        <v>0.83</v>
      </c>
    </row>
    <row r="548" spans="1:2" x14ac:dyDescent="0.25">
      <c r="A548" s="13">
        <v>11.9999999999949</v>
      </c>
      <c r="B548" s="13">
        <v>0.9</v>
      </c>
    </row>
    <row r="549" spans="1:2" x14ac:dyDescent="0.25">
      <c r="A549" s="13">
        <v>12.1666666666616</v>
      </c>
      <c r="B549" s="13">
        <v>0.95</v>
      </c>
    </row>
    <row r="550" spans="1:2" x14ac:dyDescent="0.25">
      <c r="A550" s="13">
        <v>12.3333333333283</v>
      </c>
      <c r="B550" s="13">
        <v>0.97</v>
      </c>
    </row>
    <row r="551" spans="1:2" x14ac:dyDescent="0.25">
      <c r="A551" s="13">
        <v>12.4999999999949</v>
      </c>
      <c r="B551" s="13">
        <v>0.97</v>
      </c>
    </row>
    <row r="552" spans="1:2" x14ac:dyDescent="0.25">
      <c r="A552" s="13">
        <v>12.6666666666616</v>
      </c>
      <c r="B552" s="13">
        <v>0.95</v>
      </c>
    </row>
    <row r="553" spans="1:2" x14ac:dyDescent="0.25">
      <c r="A553" s="13">
        <v>12.8333333333282</v>
      </c>
      <c r="B553" s="13">
        <v>0.91</v>
      </c>
    </row>
    <row r="554" spans="1:2" x14ac:dyDescent="0.25">
      <c r="A554" s="13">
        <v>12.9999999999949</v>
      </c>
      <c r="B554" s="13">
        <v>0.87</v>
      </c>
    </row>
    <row r="555" spans="1:2" x14ac:dyDescent="0.25">
      <c r="A555" s="13">
        <v>13.1666666666615</v>
      </c>
      <c r="B555" s="13">
        <v>0.82</v>
      </c>
    </row>
    <row r="556" spans="1:2" x14ac:dyDescent="0.25">
      <c r="A556" s="13">
        <v>13.3333333333282</v>
      </c>
      <c r="B556" s="13">
        <v>0.78</v>
      </c>
    </row>
    <row r="557" spans="1:2" x14ac:dyDescent="0.25">
      <c r="A557" s="13">
        <v>13.4999999999949</v>
      </c>
      <c r="B557" s="13">
        <v>0.73</v>
      </c>
    </row>
    <row r="558" spans="1:2" x14ac:dyDescent="0.25">
      <c r="A558" s="13">
        <v>13.6666666666615</v>
      </c>
      <c r="B558" s="13">
        <v>0.68</v>
      </c>
    </row>
    <row r="559" spans="1:2" x14ac:dyDescent="0.25">
      <c r="A559" s="13">
        <v>13.8333333333282</v>
      </c>
      <c r="B559" s="13">
        <v>0.64</v>
      </c>
    </row>
    <row r="560" spans="1:2" x14ac:dyDescent="0.25">
      <c r="A560" s="13">
        <v>13.999999999994801</v>
      </c>
      <c r="B560" s="13">
        <v>0.6</v>
      </c>
    </row>
    <row r="561" spans="1:2" x14ac:dyDescent="0.25">
      <c r="A561" s="13">
        <v>14.1666666666615</v>
      </c>
      <c r="B561" s="13">
        <v>0.55000000000000004</v>
      </c>
    </row>
    <row r="562" spans="1:2" x14ac:dyDescent="0.25">
      <c r="A562" s="13">
        <v>14.333333333328101</v>
      </c>
      <c r="B562" s="13">
        <v>0.51</v>
      </c>
    </row>
    <row r="563" spans="1:2" x14ac:dyDescent="0.25">
      <c r="A563" s="13">
        <v>14.499999999994801</v>
      </c>
      <c r="B563" s="13">
        <v>0.46</v>
      </c>
    </row>
    <row r="564" spans="1:2" x14ac:dyDescent="0.25">
      <c r="A564" s="13">
        <v>14.6666666666615</v>
      </c>
      <c r="B564" s="13">
        <v>0.4</v>
      </c>
    </row>
    <row r="565" spans="1:2" x14ac:dyDescent="0.25">
      <c r="A565" s="13">
        <v>14.833333333328101</v>
      </c>
      <c r="B565" s="13">
        <v>0.35</v>
      </c>
    </row>
    <row r="566" spans="1:2" x14ac:dyDescent="0.25">
      <c r="A566" s="13">
        <v>14.999999999994801</v>
      </c>
      <c r="B566" s="13">
        <v>0.3</v>
      </c>
    </row>
    <row r="567" spans="1:2" x14ac:dyDescent="0.25">
      <c r="A567" s="13">
        <v>15.166666666661399</v>
      </c>
      <c r="B567" s="13">
        <v>0.25</v>
      </c>
    </row>
    <row r="568" spans="1:2" x14ac:dyDescent="0.25">
      <c r="A568" s="13">
        <v>15.333333333328101</v>
      </c>
      <c r="B568" s="13">
        <v>0.2</v>
      </c>
    </row>
    <row r="569" spans="1:2" x14ac:dyDescent="0.25">
      <c r="A569" s="13">
        <v>15.499999999994699</v>
      </c>
      <c r="B569" s="13">
        <v>0.15</v>
      </c>
    </row>
    <row r="570" spans="1:2" x14ac:dyDescent="0.25">
      <c r="A570" s="13">
        <v>15.666666666661399</v>
      </c>
      <c r="B570" s="13">
        <v>0.12</v>
      </c>
    </row>
    <row r="571" spans="1:2" x14ac:dyDescent="0.25">
      <c r="A571" s="13">
        <v>15.833333333328101</v>
      </c>
      <c r="B571" s="13">
        <v>0.08</v>
      </c>
    </row>
    <row r="572" spans="1:2" x14ac:dyDescent="0.25">
      <c r="A572" s="13">
        <v>15.999999999994699</v>
      </c>
      <c r="B572" s="13">
        <v>0.05</v>
      </c>
    </row>
    <row r="573" spans="1:2" x14ac:dyDescent="0.25">
      <c r="A573" s="13">
        <v>16.166666666661399</v>
      </c>
      <c r="B573" s="13">
        <v>0.02</v>
      </c>
    </row>
    <row r="574" spans="1:2" x14ac:dyDescent="0.25">
      <c r="A574" s="13">
        <v>16.333333333328</v>
      </c>
      <c r="B574" s="13">
        <v>-0.01</v>
      </c>
    </row>
    <row r="575" spans="1:2" x14ac:dyDescent="0.25">
      <c r="A575" s="13">
        <v>16.499999999994699</v>
      </c>
      <c r="B575" s="13">
        <v>-0.03</v>
      </c>
    </row>
    <row r="576" spans="1:2" x14ac:dyDescent="0.25">
      <c r="A576" s="13">
        <v>16.6666666666613</v>
      </c>
      <c r="B576" s="13">
        <v>-0.05</v>
      </c>
    </row>
    <row r="577" spans="1:2" x14ac:dyDescent="0.25">
      <c r="A577" s="13">
        <v>16.833333333328</v>
      </c>
      <c r="B577" s="13">
        <v>-7.0000000000000007E-2</v>
      </c>
    </row>
    <row r="578" spans="1:2" x14ac:dyDescent="0.25">
      <c r="A578" s="13">
        <v>16.999999999994699</v>
      </c>
      <c r="B578" s="13">
        <v>-0.09</v>
      </c>
    </row>
    <row r="579" spans="1:2" x14ac:dyDescent="0.25">
      <c r="A579" s="13">
        <v>17.1666666666613</v>
      </c>
      <c r="B579" s="13">
        <v>-0.11</v>
      </c>
    </row>
    <row r="580" spans="1:2" x14ac:dyDescent="0.25">
      <c r="A580" s="13">
        <v>17.333333333328</v>
      </c>
      <c r="B580" s="13">
        <v>-0.13</v>
      </c>
    </row>
    <row r="581" spans="1:2" x14ac:dyDescent="0.25">
      <c r="A581" s="13">
        <v>17.4999999999946</v>
      </c>
      <c r="B581" s="13">
        <v>-0.16</v>
      </c>
    </row>
    <row r="582" spans="1:2" x14ac:dyDescent="0.25">
      <c r="A582" s="13">
        <v>17.6666666666613</v>
      </c>
      <c r="B582" s="13">
        <v>-0.18</v>
      </c>
    </row>
    <row r="583" spans="1:2" x14ac:dyDescent="0.25">
      <c r="A583" s="13">
        <v>17.8333333333279</v>
      </c>
      <c r="B583" s="13">
        <v>-0.21</v>
      </c>
    </row>
    <row r="584" spans="1:2" x14ac:dyDescent="0.25">
      <c r="A584" s="13">
        <v>17.9999999999946</v>
      </c>
      <c r="B584" s="13">
        <v>-0.25</v>
      </c>
    </row>
    <row r="585" spans="1:2" x14ac:dyDescent="0.25">
      <c r="A585" s="13">
        <v>18.1666666666613</v>
      </c>
      <c r="B585" s="13">
        <v>-0.28999999999999998</v>
      </c>
    </row>
    <row r="586" spans="1:2" x14ac:dyDescent="0.25">
      <c r="A586" s="13">
        <v>18.3333333333279</v>
      </c>
      <c r="B586" s="13">
        <v>-0.34</v>
      </c>
    </row>
    <row r="587" spans="1:2" x14ac:dyDescent="0.25">
      <c r="A587" s="13">
        <v>18.4999999999946</v>
      </c>
      <c r="B587" s="13">
        <v>-0.38</v>
      </c>
    </row>
    <row r="588" spans="1:2" x14ac:dyDescent="0.25">
      <c r="A588" s="13">
        <v>18.6666666666612</v>
      </c>
      <c r="B588" s="13">
        <v>-0.43</v>
      </c>
    </row>
    <row r="589" spans="1:2" x14ac:dyDescent="0.25">
      <c r="A589" s="13">
        <v>18.8333333333279</v>
      </c>
      <c r="B589" s="13">
        <v>-0.48</v>
      </c>
    </row>
    <row r="590" spans="1:2" x14ac:dyDescent="0.25">
      <c r="A590" s="13">
        <v>18.9999999999945</v>
      </c>
      <c r="B590" s="13">
        <v>-0.53</v>
      </c>
    </row>
    <row r="591" spans="1:2" x14ac:dyDescent="0.25">
      <c r="A591" s="13">
        <v>19.1666666666612</v>
      </c>
      <c r="B591" s="13">
        <v>-0.56999999999999995</v>
      </c>
    </row>
    <row r="592" spans="1:2" x14ac:dyDescent="0.25">
      <c r="A592" s="13">
        <v>19.3333333333279</v>
      </c>
      <c r="B592" s="13">
        <v>-0.61</v>
      </c>
    </row>
    <row r="593" spans="1:2" x14ac:dyDescent="0.25">
      <c r="A593" s="13">
        <v>19.4999999999945</v>
      </c>
      <c r="B593" s="13">
        <v>-0.65</v>
      </c>
    </row>
    <row r="594" spans="1:2" x14ac:dyDescent="0.25">
      <c r="A594" s="13">
        <v>19.6666666666612</v>
      </c>
      <c r="B594" s="13">
        <v>-0.67</v>
      </c>
    </row>
    <row r="595" spans="1:2" x14ac:dyDescent="0.25">
      <c r="A595" s="13">
        <v>19.833333333327801</v>
      </c>
      <c r="B595" s="13">
        <v>-0.7</v>
      </c>
    </row>
    <row r="596" spans="1:2" x14ac:dyDescent="0.25">
      <c r="A596" s="13">
        <v>19.9999999999945</v>
      </c>
      <c r="B596" s="13">
        <v>-0.71</v>
      </c>
    </row>
    <row r="597" spans="1:2" x14ac:dyDescent="0.25">
      <c r="A597" s="13">
        <v>20.166666666661101</v>
      </c>
      <c r="B597" s="13">
        <v>-0.72</v>
      </c>
    </row>
    <row r="598" spans="1:2" x14ac:dyDescent="0.25">
      <c r="A598" s="13">
        <v>20.333333333327801</v>
      </c>
      <c r="B598" s="13">
        <v>-0.73</v>
      </c>
    </row>
    <row r="599" spans="1:2" x14ac:dyDescent="0.25">
      <c r="A599" s="13">
        <v>20.4999999999945</v>
      </c>
      <c r="B599" s="13">
        <v>-0.73</v>
      </c>
    </row>
    <row r="600" spans="1:2" x14ac:dyDescent="0.25">
      <c r="A600" s="13">
        <v>20.666666666661101</v>
      </c>
      <c r="B600" s="13">
        <v>-0.72</v>
      </c>
    </row>
    <row r="601" spans="1:2" x14ac:dyDescent="0.25">
      <c r="A601" s="13">
        <v>20.833333333327801</v>
      </c>
      <c r="B601" s="13">
        <v>-0.71</v>
      </c>
    </row>
    <row r="602" spans="1:2" x14ac:dyDescent="0.25">
      <c r="A602" s="13">
        <v>20.999999999994401</v>
      </c>
      <c r="B602" s="13">
        <v>-0.69</v>
      </c>
    </row>
    <row r="603" spans="1:2" x14ac:dyDescent="0.25">
      <c r="A603" s="13">
        <v>21.166666666661101</v>
      </c>
      <c r="B603" s="13">
        <v>-0.67</v>
      </c>
    </row>
    <row r="604" spans="1:2" x14ac:dyDescent="0.25">
      <c r="A604" s="13">
        <v>21.333333333327701</v>
      </c>
      <c r="B604" s="13">
        <v>-0.65</v>
      </c>
    </row>
    <row r="605" spans="1:2" x14ac:dyDescent="0.25">
      <c r="A605" s="13">
        <v>21.499999999994401</v>
      </c>
      <c r="B605" s="13">
        <v>-0.62</v>
      </c>
    </row>
    <row r="606" spans="1:2" x14ac:dyDescent="0.25">
      <c r="A606" s="13">
        <v>21.666666666661101</v>
      </c>
      <c r="B606" s="13">
        <v>-0.59</v>
      </c>
    </row>
    <row r="607" spans="1:2" x14ac:dyDescent="0.25">
      <c r="A607" s="13">
        <v>21.833333333327701</v>
      </c>
      <c r="B607" s="13">
        <v>-0.56000000000000005</v>
      </c>
    </row>
    <row r="608" spans="1:2" x14ac:dyDescent="0.25">
      <c r="A608" s="13">
        <v>21.999999999994401</v>
      </c>
      <c r="B608" s="13">
        <v>-0.53</v>
      </c>
    </row>
    <row r="609" spans="1:2" x14ac:dyDescent="0.25">
      <c r="A609" s="13">
        <v>22.166666666661001</v>
      </c>
      <c r="B609" s="13">
        <v>-0.5</v>
      </c>
    </row>
    <row r="610" spans="1:2" x14ac:dyDescent="0.25">
      <c r="A610" s="13">
        <v>22.333333333327701</v>
      </c>
      <c r="B610" s="13">
        <v>-0.45</v>
      </c>
    </row>
    <row r="611" spans="1:2" x14ac:dyDescent="0.25">
      <c r="A611" s="13">
        <v>22.499999999994301</v>
      </c>
      <c r="B611" s="13">
        <v>-0.4</v>
      </c>
    </row>
    <row r="612" spans="1:2" x14ac:dyDescent="0.25">
      <c r="A612" s="13">
        <v>22.666666666661001</v>
      </c>
      <c r="B612" s="13">
        <v>-0.33</v>
      </c>
    </row>
    <row r="613" spans="1:2" x14ac:dyDescent="0.25">
      <c r="A613" s="13">
        <v>22.833333333327701</v>
      </c>
      <c r="B613" s="13">
        <v>-0.24</v>
      </c>
    </row>
    <row r="614" spans="1:2" x14ac:dyDescent="0.25">
      <c r="A614" s="13">
        <v>22.999999999994301</v>
      </c>
      <c r="B614" s="13">
        <v>-0.14000000000000001</v>
      </c>
    </row>
    <row r="615" spans="1:2" x14ac:dyDescent="0.25">
      <c r="A615" s="13">
        <v>23.166666666661001</v>
      </c>
      <c r="B615" s="13">
        <v>-0.02</v>
      </c>
    </row>
    <row r="616" spans="1:2" x14ac:dyDescent="0.25">
      <c r="A616" s="13">
        <v>23.333333333328</v>
      </c>
      <c r="B616" s="13">
        <v>0.11</v>
      </c>
    </row>
    <row r="617" spans="1:2" x14ac:dyDescent="0.25">
      <c r="A617" s="13">
        <v>23.499999999993999</v>
      </c>
      <c r="B617" s="13">
        <v>0.25</v>
      </c>
    </row>
    <row r="618" spans="1:2" x14ac:dyDescent="0.25">
      <c r="A618" s="13">
        <v>23.666666666661001</v>
      </c>
      <c r="B618" s="13">
        <v>0.39</v>
      </c>
    </row>
    <row r="619" spans="1:2" x14ac:dyDescent="0.25">
      <c r="A619" s="13">
        <v>23.833333333328</v>
      </c>
      <c r="B619" s="13">
        <v>0.54</v>
      </c>
    </row>
    <row r="620" spans="1:2" x14ac:dyDescent="0.25">
      <c r="A620" s="13">
        <v>23.999999999993999</v>
      </c>
      <c r="B620" s="13">
        <v>0.67</v>
      </c>
    </row>
    <row r="621" spans="1:2" x14ac:dyDescent="0.25">
      <c r="A621" s="13">
        <v>24.166666666661001</v>
      </c>
      <c r="B621" s="13">
        <v>0.78</v>
      </c>
    </row>
    <row r="622" spans="1:2" x14ac:dyDescent="0.25">
      <c r="A622" s="13">
        <v>24.333333333328</v>
      </c>
      <c r="B622" s="13">
        <v>0.87</v>
      </c>
    </row>
    <row r="623" spans="1:2" x14ac:dyDescent="0.25">
      <c r="A623" s="13">
        <v>24.499999999993999</v>
      </c>
      <c r="B623" s="13">
        <v>0.93</v>
      </c>
    </row>
    <row r="624" spans="1:2" x14ac:dyDescent="0.25">
      <c r="A624" s="13">
        <v>24.666666666661001</v>
      </c>
      <c r="B624" s="13">
        <v>0.96</v>
      </c>
    </row>
    <row r="625" spans="1:2" x14ac:dyDescent="0.25">
      <c r="A625" s="13">
        <v>24.833333333328</v>
      </c>
      <c r="B625" s="13">
        <v>0.97</v>
      </c>
    </row>
    <row r="626" spans="1:2" x14ac:dyDescent="0.25">
      <c r="A626" s="13">
        <v>24.999999999993999</v>
      </c>
      <c r="B626" s="13">
        <v>0.96</v>
      </c>
    </row>
    <row r="627" spans="1:2" x14ac:dyDescent="0.25">
      <c r="A627" s="13">
        <v>25.166666666661001</v>
      </c>
      <c r="B627" s="13">
        <v>0.93</v>
      </c>
    </row>
    <row r="628" spans="1:2" x14ac:dyDescent="0.25">
      <c r="A628" s="13">
        <v>25.333333333328</v>
      </c>
      <c r="B628" s="13">
        <v>0.89</v>
      </c>
    </row>
    <row r="629" spans="1:2" x14ac:dyDescent="0.25">
      <c r="A629" s="13">
        <v>25.499999999993999</v>
      </c>
      <c r="B629" s="13">
        <v>0.85</v>
      </c>
    </row>
    <row r="630" spans="1:2" x14ac:dyDescent="0.25">
      <c r="A630" s="13">
        <v>25.666666666661001</v>
      </c>
      <c r="B630" s="13">
        <v>0.8</v>
      </c>
    </row>
    <row r="631" spans="1:2" x14ac:dyDescent="0.25">
      <c r="A631" s="13">
        <v>25.833333333327001</v>
      </c>
      <c r="B631" s="13">
        <v>0.75</v>
      </c>
    </row>
    <row r="632" spans="1:2" x14ac:dyDescent="0.25">
      <c r="A632" s="13">
        <v>25.999999999993999</v>
      </c>
      <c r="B632" s="13">
        <v>0.71</v>
      </c>
    </row>
    <row r="633" spans="1:2" x14ac:dyDescent="0.25">
      <c r="A633" s="13">
        <v>26.166666666661001</v>
      </c>
      <c r="B633" s="13">
        <v>0.66</v>
      </c>
    </row>
    <row r="634" spans="1:2" x14ac:dyDescent="0.25">
      <c r="A634" s="13">
        <v>26.333333333327001</v>
      </c>
      <c r="B634" s="13">
        <v>0.62</v>
      </c>
    </row>
    <row r="635" spans="1:2" x14ac:dyDescent="0.25">
      <c r="A635" s="13">
        <v>26.499999999993999</v>
      </c>
      <c r="B635" s="13">
        <v>0.56999999999999995</v>
      </c>
    </row>
    <row r="636" spans="1:2" x14ac:dyDescent="0.25">
      <c r="A636" s="13">
        <v>26.666666666661001</v>
      </c>
      <c r="B636" s="13">
        <v>0.53</v>
      </c>
    </row>
    <row r="637" spans="1:2" x14ac:dyDescent="0.25">
      <c r="A637" s="13">
        <v>26.833333333327001</v>
      </c>
      <c r="B637" s="13">
        <v>0.48</v>
      </c>
    </row>
    <row r="638" spans="1:2" x14ac:dyDescent="0.25">
      <c r="A638" s="13">
        <v>26.999999999993999</v>
      </c>
      <c r="B638" s="13">
        <v>0.43</v>
      </c>
    </row>
    <row r="639" spans="1:2" x14ac:dyDescent="0.25">
      <c r="A639" s="13">
        <v>27.166666666661001</v>
      </c>
      <c r="B639" s="13">
        <v>0.38</v>
      </c>
    </row>
    <row r="640" spans="1:2" x14ac:dyDescent="0.25">
      <c r="A640" s="13">
        <v>27.333333333327001</v>
      </c>
      <c r="B640" s="13">
        <v>0.32</v>
      </c>
    </row>
    <row r="641" spans="1:2" x14ac:dyDescent="0.25">
      <c r="A641" s="13">
        <v>27.499999999993999</v>
      </c>
      <c r="B641" s="13">
        <v>0.27</v>
      </c>
    </row>
    <row r="642" spans="1:2" x14ac:dyDescent="0.25">
      <c r="A642" s="13">
        <v>27.666666666661001</v>
      </c>
      <c r="B642" s="13">
        <v>0.22</v>
      </c>
    </row>
    <row r="643" spans="1:2" x14ac:dyDescent="0.25">
      <c r="A643" s="13">
        <v>27.833333333327001</v>
      </c>
      <c r="B643" s="13">
        <v>0.17</v>
      </c>
    </row>
    <row r="644" spans="1:2" x14ac:dyDescent="0.25">
      <c r="A644" s="13">
        <v>27.999999999993999</v>
      </c>
      <c r="B644" s="13">
        <v>0.13</v>
      </c>
    </row>
    <row r="645" spans="1:2" x14ac:dyDescent="0.25">
      <c r="A645" s="13">
        <v>28.166666666661001</v>
      </c>
      <c r="B645" s="13">
        <v>0.1</v>
      </c>
    </row>
    <row r="646" spans="1:2" x14ac:dyDescent="0.25">
      <c r="A646" s="13">
        <v>28.333333333327001</v>
      </c>
      <c r="B646" s="13">
        <v>0.06</v>
      </c>
    </row>
    <row r="647" spans="1:2" x14ac:dyDescent="0.25">
      <c r="A647" s="13">
        <v>28.499999999993999</v>
      </c>
      <c r="B647" s="13">
        <v>0.03</v>
      </c>
    </row>
    <row r="648" spans="1:2" x14ac:dyDescent="0.25">
      <c r="A648" s="13">
        <v>28.666666666661001</v>
      </c>
      <c r="B648" s="13">
        <v>0</v>
      </c>
    </row>
    <row r="649" spans="1:2" x14ac:dyDescent="0.25">
      <c r="A649" s="13">
        <v>28.833333333327001</v>
      </c>
      <c r="B649" s="13">
        <v>-0.02</v>
      </c>
    </row>
    <row r="650" spans="1:2" x14ac:dyDescent="0.25">
      <c r="A650" s="13">
        <v>28.999999999993999</v>
      </c>
      <c r="B650" s="13">
        <v>-0.04</v>
      </c>
    </row>
    <row r="651" spans="1:2" x14ac:dyDescent="0.25">
      <c r="A651" s="13">
        <v>29.166666666661001</v>
      </c>
      <c r="B651" s="13">
        <v>-0.06</v>
      </c>
    </row>
    <row r="652" spans="1:2" x14ac:dyDescent="0.25">
      <c r="A652" s="13">
        <v>29.333333333327001</v>
      </c>
      <c r="B652" s="13">
        <v>-0.08</v>
      </c>
    </row>
    <row r="653" spans="1:2" x14ac:dyDescent="0.25">
      <c r="A653" s="13">
        <v>29.499999999993999</v>
      </c>
      <c r="B653" s="13">
        <v>-0.1</v>
      </c>
    </row>
    <row r="654" spans="1:2" x14ac:dyDescent="0.25">
      <c r="A654" s="13">
        <v>29.666666666661001</v>
      </c>
      <c r="B654" s="13">
        <v>-0.12</v>
      </c>
    </row>
    <row r="655" spans="1:2" x14ac:dyDescent="0.25">
      <c r="A655" s="13">
        <v>29.833333333327001</v>
      </c>
      <c r="B655" s="13">
        <v>-0.14000000000000001</v>
      </c>
    </row>
    <row r="656" spans="1:2" x14ac:dyDescent="0.25">
      <c r="A656" s="13">
        <v>29.999999999993999</v>
      </c>
      <c r="B656" s="13">
        <v>-0.17</v>
      </c>
    </row>
    <row r="657" spans="1:2" x14ac:dyDescent="0.25">
      <c r="A657" s="13">
        <v>30.166666666661001</v>
      </c>
      <c r="B657" s="13">
        <v>-0.2</v>
      </c>
    </row>
    <row r="658" spans="1:2" x14ac:dyDescent="0.25">
      <c r="A658" s="13">
        <v>30.333333333327001</v>
      </c>
      <c r="B658" s="13">
        <v>-0.23</v>
      </c>
    </row>
    <row r="659" spans="1:2" x14ac:dyDescent="0.25">
      <c r="A659" s="13">
        <v>30.499999999993999</v>
      </c>
      <c r="B659" s="13">
        <v>-0.27</v>
      </c>
    </row>
    <row r="660" spans="1:2" x14ac:dyDescent="0.25">
      <c r="A660" s="13">
        <v>30.666666666661001</v>
      </c>
      <c r="B660" s="13">
        <v>-0.31</v>
      </c>
    </row>
    <row r="661" spans="1:2" x14ac:dyDescent="0.25">
      <c r="A661" s="13">
        <v>30.833333333327001</v>
      </c>
      <c r="B661" s="13">
        <v>-0.36</v>
      </c>
    </row>
    <row r="662" spans="1:2" x14ac:dyDescent="0.25">
      <c r="A662" s="13">
        <v>30.999999999993999</v>
      </c>
      <c r="B662" s="13">
        <v>-0.41</v>
      </c>
    </row>
    <row r="663" spans="1:2" x14ac:dyDescent="0.25">
      <c r="A663" s="13">
        <v>31.166666666661001</v>
      </c>
      <c r="B663" s="13">
        <v>-0.46</v>
      </c>
    </row>
    <row r="664" spans="1:2" x14ac:dyDescent="0.25">
      <c r="A664" s="13">
        <v>31.333333333327001</v>
      </c>
      <c r="B664" s="13">
        <v>-0.51</v>
      </c>
    </row>
    <row r="665" spans="1:2" x14ac:dyDescent="0.25">
      <c r="A665" s="13">
        <v>31.499999999993999</v>
      </c>
      <c r="B665" s="13">
        <v>-0.55000000000000004</v>
      </c>
    </row>
    <row r="666" spans="1:2" x14ac:dyDescent="0.25">
      <c r="A666" s="13">
        <v>31.666666666659999</v>
      </c>
      <c r="B666" s="13">
        <v>-0.59</v>
      </c>
    </row>
    <row r="667" spans="1:2" x14ac:dyDescent="0.25">
      <c r="A667" s="13">
        <v>31.833333333327001</v>
      </c>
      <c r="B667" s="13">
        <v>-0.63</v>
      </c>
    </row>
    <row r="668" spans="1:2" x14ac:dyDescent="0.25">
      <c r="A668" s="13">
        <v>31.999999999993999</v>
      </c>
      <c r="B668" s="13">
        <v>-0.66</v>
      </c>
    </row>
    <row r="669" spans="1:2" x14ac:dyDescent="0.25">
      <c r="A669" s="13">
        <v>32.166666666659999</v>
      </c>
      <c r="B669" s="13">
        <v>-0.69</v>
      </c>
    </row>
    <row r="670" spans="1:2" x14ac:dyDescent="0.25">
      <c r="A670" s="13">
        <v>32.333333333326998</v>
      </c>
      <c r="B670" s="13">
        <v>-0.71</v>
      </c>
    </row>
    <row r="671" spans="1:2" x14ac:dyDescent="0.25">
      <c r="A671" s="13">
        <v>32.499999999994003</v>
      </c>
      <c r="B671" s="13">
        <v>-0.72</v>
      </c>
    </row>
    <row r="672" spans="1:2" x14ac:dyDescent="0.25">
      <c r="A672" s="13">
        <v>32.666666666659999</v>
      </c>
      <c r="B672" s="13">
        <v>-0.73</v>
      </c>
    </row>
    <row r="673" spans="1:2" x14ac:dyDescent="0.25">
      <c r="A673" s="13">
        <v>32.833333333326998</v>
      </c>
      <c r="B673" s="13">
        <v>-0.73</v>
      </c>
    </row>
    <row r="674" spans="1:2" x14ac:dyDescent="0.25">
      <c r="A674" s="13">
        <v>32.999999999994003</v>
      </c>
      <c r="B674" s="13">
        <v>-0.73</v>
      </c>
    </row>
    <row r="675" spans="1:2" x14ac:dyDescent="0.25">
      <c r="A675" s="13">
        <v>33.166666666659999</v>
      </c>
      <c r="B675" s="13">
        <v>-0.72</v>
      </c>
    </row>
    <row r="676" spans="1:2" x14ac:dyDescent="0.25">
      <c r="A676" s="13">
        <v>33.333333333326998</v>
      </c>
      <c r="B676" s="13">
        <v>-0.7</v>
      </c>
    </row>
    <row r="677" spans="1:2" x14ac:dyDescent="0.25">
      <c r="A677" s="13">
        <v>33.499999999994003</v>
      </c>
      <c r="B677" s="13">
        <v>-0.68</v>
      </c>
    </row>
    <row r="678" spans="1:2" x14ac:dyDescent="0.25">
      <c r="A678" s="13">
        <v>33.666666666659999</v>
      </c>
      <c r="B678" s="13">
        <v>-0.66</v>
      </c>
    </row>
    <row r="679" spans="1:2" x14ac:dyDescent="0.25">
      <c r="A679" s="13">
        <v>33.833333333326998</v>
      </c>
      <c r="B679" s="13">
        <v>-0.63</v>
      </c>
    </row>
    <row r="680" spans="1:2" x14ac:dyDescent="0.25">
      <c r="A680" s="13">
        <v>33.999999999994003</v>
      </c>
      <c r="B680" s="13">
        <v>-0.61</v>
      </c>
    </row>
    <row r="681" spans="1:2" x14ac:dyDescent="0.25">
      <c r="A681" s="13">
        <v>34.166666666659999</v>
      </c>
      <c r="B681" s="13">
        <v>-0.57999999999999996</v>
      </c>
    </row>
    <row r="682" spans="1:2" x14ac:dyDescent="0.25">
      <c r="A682" s="13">
        <v>34.333333333326998</v>
      </c>
      <c r="B682" s="13">
        <v>-0.55000000000000004</v>
      </c>
    </row>
    <row r="683" spans="1:2" x14ac:dyDescent="0.25">
      <c r="A683" s="13">
        <v>34.499999999994003</v>
      </c>
      <c r="B683" s="13">
        <v>-0.52</v>
      </c>
    </row>
    <row r="684" spans="1:2" x14ac:dyDescent="0.25">
      <c r="A684" s="13">
        <v>34.666666666659999</v>
      </c>
      <c r="B684" s="13">
        <v>-0.48</v>
      </c>
    </row>
    <row r="685" spans="1:2" x14ac:dyDescent="0.25">
      <c r="A685" s="13">
        <v>34.833333333326998</v>
      </c>
      <c r="B685" s="13">
        <v>-0.43</v>
      </c>
    </row>
    <row r="686" spans="1:2" x14ac:dyDescent="0.25">
      <c r="A686" s="13">
        <v>34.999999999994003</v>
      </c>
      <c r="B686" s="13">
        <v>-0.37</v>
      </c>
    </row>
    <row r="687" spans="1:2" x14ac:dyDescent="0.25">
      <c r="A687" s="13">
        <v>35.166666666659999</v>
      </c>
      <c r="B687" s="13">
        <v>-0.28999999999999998</v>
      </c>
    </row>
    <row r="688" spans="1:2" x14ac:dyDescent="0.25">
      <c r="A688" s="13">
        <v>35.333333333326998</v>
      </c>
      <c r="B688" s="13">
        <v>-0.19</v>
      </c>
    </row>
    <row r="689" spans="1:2" x14ac:dyDescent="0.25">
      <c r="A689" s="13">
        <v>35.499999999994003</v>
      </c>
      <c r="B689" s="13">
        <v>-0.08</v>
      </c>
    </row>
    <row r="690" spans="1:2" x14ac:dyDescent="0.25">
      <c r="A690" s="13">
        <v>35.666666666659999</v>
      </c>
      <c r="B690" s="13">
        <v>0.05</v>
      </c>
    </row>
    <row r="691" spans="1:2" x14ac:dyDescent="0.25">
      <c r="A691" s="13">
        <v>35.833333333326998</v>
      </c>
      <c r="B691" s="13">
        <v>0.17</v>
      </c>
    </row>
    <row r="692" spans="1:2" x14ac:dyDescent="0.25">
      <c r="A692" s="13">
        <v>35.999999999994003</v>
      </c>
      <c r="B692" s="13">
        <v>0.32</v>
      </c>
    </row>
    <row r="693" spans="1:2" x14ac:dyDescent="0.25">
      <c r="A693" s="13">
        <v>36.166666666659999</v>
      </c>
      <c r="B693" s="13">
        <v>0.47</v>
      </c>
    </row>
    <row r="694" spans="1:2" x14ac:dyDescent="0.25">
      <c r="A694" s="13">
        <v>36.333333333326998</v>
      </c>
      <c r="B694" s="13">
        <v>0.6</v>
      </c>
    </row>
    <row r="695" spans="1:2" x14ac:dyDescent="0.25">
      <c r="A695" s="13">
        <v>36.499999999994003</v>
      </c>
      <c r="B695" s="13">
        <v>0.73</v>
      </c>
    </row>
    <row r="696" spans="1:2" x14ac:dyDescent="0.25">
      <c r="A696" s="13">
        <v>36.666666666659999</v>
      </c>
      <c r="B696" s="13">
        <v>0.83</v>
      </c>
    </row>
    <row r="697" spans="1:2" x14ac:dyDescent="0.25">
      <c r="A697" s="13">
        <v>36.833333333326998</v>
      </c>
      <c r="B697" s="13">
        <v>0.9</v>
      </c>
    </row>
    <row r="698" spans="1:2" x14ac:dyDescent="0.25">
      <c r="A698" s="13">
        <v>36.999999999994003</v>
      </c>
      <c r="B698" s="13">
        <v>0.95</v>
      </c>
    </row>
    <row r="699" spans="1:2" x14ac:dyDescent="0.25">
      <c r="A699" s="13">
        <v>37.166666666659999</v>
      </c>
      <c r="B699" s="13">
        <v>0.97</v>
      </c>
    </row>
    <row r="700" spans="1:2" x14ac:dyDescent="0.25">
      <c r="A700" s="13">
        <v>37.333333333326998</v>
      </c>
      <c r="B700" s="13">
        <v>0.97</v>
      </c>
    </row>
    <row r="701" spans="1:2" x14ac:dyDescent="0.25">
      <c r="A701" s="13">
        <v>37.499999999993001</v>
      </c>
      <c r="B701" s="13">
        <v>0.95</v>
      </c>
    </row>
    <row r="702" spans="1:2" x14ac:dyDescent="0.25">
      <c r="A702" s="13">
        <v>37.666666666659999</v>
      </c>
      <c r="B702" s="13">
        <v>0.91</v>
      </c>
    </row>
    <row r="703" spans="1:2" x14ac:dyDescent="0.25">
      <c r="A703" s="13">
        <v>37.833333333326998</v>
      </c>
      <c r="B703" s="13">
        <v>0.87</v>
      </c>
    </row>
    <row r="704" spans="1:2" x14ac:dyDescent="0.25">
      <c r="A704" s="13">
        <v>37.999999999993001</v>
      </c>
      <c r="B704" s="13">
        <v>0.82</v>
      </c>
    </row>
    <row r="705" spans="1:2" x14ac:dyDescent="0.25">
      <c r="A705" s="13">
        <v>38.166666666659999</v>
      </c>
      <c r="B705" s="13">
        <v>0.78</v>
      </c>
    </row>
    <row r="706" spans="1:2" x14ac:dyDescent="0.25">
      <c r="A706" s="13">
        <v>38.333333333326998</v>
      </c>
      <c r="B706" s="13">
        <v>0.73</v>
      </c>
    </row>
    <row r="707" spans="1:2" x14ac:dyDescent="0.25">
      <c r="A707" s="13">
        <v>38.499999999993001</v>
      </c>
      <c r="B707" s="13">
        <v>0.68</v>
      </c>
    </row>
    <row r="708" spans="1:2" x14ac:dyDescent="0.25">
      <c r="A708" s="13">
        <v>38.666666666659999</v>
      </c>
      <c r="B708" s="13">
        <v>0.64</v>
      </c>
    </row>
    <row r="709" spans="1:2" x14ac:dyDescent="0.25">
      <c r="A709" s="13">
        <v>38.833333333326998</v>
      </c>
      <c r="B709" s="13">
        <v>0.6</v>
      </c>
    </row>
    <row r="710" spans="1:2" x14ac:dyDescent="0.25">
      <c r="A710" s="13">
        <v>38.999999999993001</v>
      </c>
      <c r="B710" s="13">
        <v>0.55000000000000004</v>
      </c>
    </row>
    <row r="711" spans="1:2" x14ac:dyDescent="0.25">
      <c r="A711" s="13">
        <v>39.166666666659999</v>
      </c>
      <c r="B711" s="13">
        <v>0.51</v>
      </c>
    </row>
    <row r="712" spans="1:2" x14ac:dyDescent="0.25">
      <c r="A712" s="13">
        <v>39.333333333326998</v>
      </c>
      <c r="B712" s="13">
        <v>0.46</v>
      </c>
    </row>
    <row r="713" spans="1:2" x14ac:dyDescent="0.25">
      <c r="A713" s="13">
        <v>39.499999999993001</v>
      </c>
      <c r="B713" s="13">
        <v>0.4</v>
      </c>
    </row>
    <row r="714" spans="1:2" x14ac:dyDescent="0.25">
      <c r="A714" s="13">
        <v>39.666666666659999</v>
      </c>
      <c r="B714" s="13">
        <v>0.35</v>
      </c>
    </row>
    <row r="715" spans="1:2" x14ac:dyDescent="0.25">
      <c r="A715" s="13">
        <v>39.833333333326998</v>
      </c>
      <c r="B715" s="13">
        <v>0.3</v>
      </c>
    </row>
    <row r="716" spans="1:2" x14ac:dyDescent="0.25">
      <c r="A716" s="13">
        <v>39.999999999993001</v>
      </c>
      <c r="B716" s="13">
        <v>0.25</v>
      </c>
    </row>
    <row r="717" spans="1:2" x14ac:dyDescent="0.25">
      <c r="A717" s="13">
        <v>40.166666666659999</v>
      </c>
      <c r="B717" s="13">
        <v>0.2</v>
      </c>
    </row>
    <row r="718" spans="1:2" x14ac:dyDescent="0.25">
      <c r="A718" s="13">
        <v>40.333333333326998</v>
      </c>
      <c r="B718" s="13">
        <v>0.15</v>
      </c>
    </row>
    <row r="719" spans="1:2" x14ac:dyDescent="0.25">
      <c r="A719" s="13">
        <v>40.499999999993001</v>
      </c>
      <c r="B719" s="13">
        <v>0.12</v>
      </c>
    </row>
    <row r="720" spans="1:2" x14ac:dyDescent="0.25">
      <c r="A720" s="13">
        <v>40.666666666659999</v>
      </c>
      <c r="B720" s="13">
        <v>0.08</v>
      </c>
    </row>
    <row r="721" spans="1:2" x14ac:dyDescent="0.25">
      <c r="A721" s="13">
        <v>40.833333333326998</v>
      </c>
      <c r="B721" s="13">
        <v>0.05</v>
      </c>
    </row>
    <row r="722" spans="1:2" x14ac:dyDescent="0.25">
      <c r="A722" s="13">
        <v>40.999999999993001</v>
      </c>
      <c r="B722" s="13">
        <v>0.02</v>
      </c>
    </row>
    <row r="723" spans="1:2" x14ac:dyDescent="0.25">
      <c r="A723" s="13">
        <v>41.166666666659999</v>
      </c>
      <c r="B723" s="13">
        <v>-0.01</v>
      </c>
    </row>
    <row r="724" spans="1:2" x14ac:dyDescent="0.25">
      <c r="A724" s="13">
        <v>41.333333333326998</v>
      </c>
      <c r="B724" s="13">
        <v>-0.03</v>
      </c>
    </row>
    <row r="725" spans="1:2" x14ac:dyDescent="0.25">
      <c r="A725" s="13">
        <v>41.499999999993001</v>
      </c>
      <c r="B725" s="13">
        <v>-0.05</v>
      </c>
    </row>
    <row r="726" spans="1:2" x14ac:dyDescent="0.25">
      <c r="A726" s="13">
        <v>41.666666666659999</v>
      </c>
      <c r="B726" s="13">
        <v>-7.0000000000000007E-2</v>
      </c>
    </row>
    <row r="727" spans="1:2" x14ac:dyDescent="0.25">
      <c r="A727" s="13">
        <v>41.833333333326998</v>
      </c>
      <c r="B727" s="13">
        <v>-0.09</v>
      </c>
    </row>
    <row r="728" spans="1:2" x14ac:dyDescent="0.25">
      <c r="A728" s="13">
        <v>41.999999999993001</v>
      </c>
      <c r="B728" s="13">
        <v>-0.11</v>
      </c>
    </row>
    <row r="729" spans="1:2" x14ac:dyDescent="0.25">
      <c r="A729" s="13">
        <v>42.166666666659999</v>
      </c>
      <c r="B729" s="13">
        <v>-0.13</v>
      </c>
    </row>
    <row r="730" spans="1:2" x14ac:dyDescent="0.25">
      <c r="A730" s="13">
        <v>42.333333333326998</v>
      </c>
      <c r="B730" s="13">
        <v>-0.16</v>
      </c>
    </row>
    <row r="731" spans="1:2" x14ac:dyDescent="0.25">
      <c r="A731" s="13">
        <v>42.499999999993001</v>
      </c>
      <c r="B731" s="13">
        <v>-0.18</v>
      </c>
    </row>
    <row r="732" spans="1:2" x14ac:dyDescent="0.25">
      <c r="A732" s="13">
        <v>42.666666666659999</v>
      </c>
      <c r="B732" s="13">
        <v>-0.21</v>
      </c>
    </row>
    <row r="733" spans="1:2" x14ac:dyDescent="0.25">
      <c r="A733" s="13">
        <v>42.833333333326998</v>
      </c>
      <c r="B733" s="13">
        <v>-0.25</v>
      </c>
    </row>
    <row r="734" spans="1:2" x14ac:dyDescent="0.25">
      <c r="A734" s="13">
        <v>42.999999999993001</v>
      </c>
      <c r="B734" s="13">
        <v>-0.28999999999999998</v>
      </c>
    </row>
    <row r="735" spans="1:2" x14ac:dyDescent="0.25">
      <c r="A735" s="13">
        <v>43.166666666659999</v>
      </c>
      <c r="B735" s="13">
        <v>-0.34</v>
      </c>
    </row>
    <row r="736" spans="1:2" x14ac:dyDescent="0.25">
      <c r="A736" s="13">
        <v>43.333333333326003</v>
      </c>
      <c r="B736" s="13">
        <v>-0.38</v>
      </c>
    </row>
    <row r="737" spans="1:2" x14ac:dyDescent="0.25">
      <c r="A737" s="13">
        <v>43.499999999993001</v>
      </c>
      <c r="B737" s="13">
        <v>-0.43</v>
      </c>
    </row>
    <row r="738" spans="1:2" x14ac:dyDescent="0.25">
      <c r="A738" s="13">
        <v>43.666666666659999</v>
      </c>
      <c r="B738" s="13">
        <v>-0.48</v>
      </c>
    </row>
    <row r="739" spans="1:2" x14ac:dyDescent="0.25">
      <c r="A739" s="13">
        <v>43.833333333326003</v>
      </c>
      <c r="B739" s="13">
        <v>-0.53</v>
      </c>
    </row>
    <row r="740" spans="1:2" x14ac:dyDescent="0.25">
      <c r="A740" s="13">
        <v>43.999999999993001</v>
      </c>
      <c r="B740" s="13">
        <v>-0.56999999999999995</v>
      </c>
    </row>
    <row r="741" spans="1:2" x14ac:dyDescent="0.25">
      <c r="A741" s="13">
        <v>44.166666666659999</v>
      </c>
      <c r="B741" s="13">
        <v>-0.61</v>
      </c>
    </row>
    <row r="742" spans="1:2" x14ac:dyDescent="0.25">
      <c r="A742" s="13">
        <v>44.333333333326003</v>
      </c>
      <c r="B742" s="13">
        <v>-0.65</v>
      </c>
    </row>
    <row r="743" spans="1:2" x14ac:dyDescent="0.25">
      <c r="A743" s="13">
        <v>44.499999999993001</v>
      </c>
      <c r="B743" s="13">
        <v>-0.67</v>
      </c>
    </row>
    <row r="744" spans="1:2" x14ac:dyDescent="0.25">
      <c r="A744" s="13">
        <v>44.666666666659999</v>
      </c>
      <c r="B744" s="13">
        <v>-0.7</v>
      </c>
    </row>
    <row r="745" spans="1:2" x14ac:dyDescent="0.25">
      <c r="A745" s="13">
        <v>44.833333333326003</v>
      </c>
      <c r="B745" s="13">
        <v>-0.71</v>
      </c>
    </row>
    <row r="746" spans="1:2" x14ac:dyDescent="0.25">
      <c r="A746" s="13">
        <v>44.999999999993001</v>
      </c>
      <c r="B746" s="13">
        <v>-0.72</v>
      </c>
    </row>
    <row r="747" spans="1:2" x14ac:dyDescent="0.25">
      <c r="A747" s="13">
        <v>45.166666666659999</v>
      </c>
      <c r="B747" s="13">
        <v>-0.73</v>
      </c>
    </row>
    <row r="748" spans="1:2" x14ac:dyDescent="0.25">
      <c r="A748" s="13">
        <v>45.333333333326003</v>
      </c>
      <c r="B748" s="13">
        <v>-0.73</v>
      </c>
    </row>
    <row r="749" spans="1:2" x14ac:dyDescent="0.25">
      <c r="A749" s="13">
        <v>45.499999999993001</v>
      </c>
      <c r="B749" s="13">
        <v>-0.72</v>
      </c>
    </row>
    <row r="750" spans="1:2" x14ac:dyDescent="0.25">
      <c r="A750" s="13">
        <v>45.666666666659999</v>
      </c>
      <c r="B750" s="13">
        <v>-0.71</v>
      </c>
    </row>
    <row r="751" spans="1:2" x14ac:dyDescent="0.25">
      <c r="A751" s="13">
        <v>45.833333333326003</v>
      </c>
      <c r="B751" s="13">
        <v>-0.69</v>
      </c>
    </row>
    <row r="752" spans="1:2" x14ac:dyDescent="0.25">
      <c r="A752" s="13">
        <v>45.999999999993001</v>
      </c>
      <c r="B752" s="13">
        <v>-0.67</v>
      </c>
    </row>
    <row r="753" spans="1:2" x14ac:dyDescent="0.25">
      <c r="A753" s="13">
        <v>46.166666666659999</v>
      </c>
      <c r="B753" s="13">
        <v>-0.65</v>
      </c>
    </row>
    <row r="754" spans="1:2" x14ac:dyDescent="0.25">
      <c r="A754" s="13">
        <v>46.333333333326003</v>
      </c>
      <c r="B754" s="13">
        <v>-0.62</v>
      </c>
    </row>
    <row r="755" spans="1:2" x14ac:dyDescent="0.25">
      <c r="A755" s="13">
        <v>46.499999999993001</v>
      </c>
      <c r="B755" s="13">
        <v>-0.59</v>
      </c>
    </row>
    <row r="756" spans="1:2" x14ac:dyDescent="0.25">
      <c r="A756" s="13">
        <v>46.666666666659999</v>
      </c>
      <c r="B756" s="13">
        <v>-0.56999999999999995</v>
      </c>
    </row>
    <row r="757" spans="1:2" x14ac:dyDescent="0.25">
      <c r="A757" s="13">
        <v>46.833333333326003</v>
      </c>
      <c r="B757" s="13">
        <v>-0.54</v>
      </c>
    </row>
    <row r="758" spans="1:2" x14ac:dyDescent="0.25">
      <c r="A758" s="13">
        <v>46.999999999993001</v>
      </c>
      <c r="B758" s="13">
        <v>-0.5</v>
      </c>
    </row>
    <row r="759" spans="1:2" x14ac:dyDescent="0.25">
      <c r="A759" s="13">
        <v>47.166666666659999</v>
      </c>
      <c r="B759" s="13">
        <v>-0.52</v>
      </c>
    </row>
    <row r="760" spans="1:2" x14ac:dyDescent="0.25">
      <c r="A760" s="13">
        <v>47.333333333326003</v>
      </c>
      <c r="B760" s="13">
        <v>-0.48</v>
      </c>
    </row>
    <row r="761" spans="1:2" x14ac:dyDescent="0.25">
      <c r="A761" s="13">
        <v>47.499999999993001</v>
      </c>
      <c r="B761" s="13">
        <v>-0.43</v>
      </c>
    </row>
    <row r="762" spans="1:2" x14ac:dyDescent="0.25">
      <c r="A762" s="13">
        <v>47.666666666659999</v>
      </c>
      <c r="B762" s="13">
        <v>-0.37</v>
      </c>
    </row>
    <row r="763" spans="1:2" x14ac:dyDescent="0.25">
      <c r="A763" s="13">
        <v>47.833333333326003</v>
      </c>
      <c r="B763" s="13">
        <v>-0.28999999999999998</v>
      </c>
    </row>
    <row r="764" spans="1:2" x14ac:dyDescent="0.25">
      <c r="A764" s="13">
        <v>47.999999999993001</v>
      </c>
      <c r="B764" s="13">
        <v>-0.19</v>
      </c>
    </row>
    <row r="765" spans="1:2" x14ac:dyDescent="0.25">
      <c r="A765" s="13">
        <v>48.166666666659999</v>
      </c>
      <c r="B765" s="13">
        <v>-0.08</v>
      </c>
    </row>
    <row r="766" spans="1:2" x14ac:dyDescent="0.25">
      <c r="A766" s="13">
        <v>48.333333333326003</v>
      </c>
      <c r="B766" s="13">
        <v>0.05</v>
      </c>
    </row>
    <row r="767" spans="1:2" x14ac:dyDescent="0.25">
      <c r="A767" s="13">
        <v>48.499999999993001</v>
      </c>
      <c r="B767" s="13">
        <v>0.17</v>
      </c>
    </row>
    <row r="768" spans="1:2" x14ac:dyDescent="0.25">
      <c r="A768" s="13">
        <v>48.666666666659999</v>
      </c>
      <c r="B768" s="13">
        <v>0.32</v>
      </c>
    </row>
    <row r="769" spans="1:2" x14ac:dyDescent="0.25">
      <c r="A769" s="13">
        <v>48.833333333326003</v>
      </c>
      <c r="B769" s="13">
        <v>0.47</v>
      </c>
    </row>
    <row r="770" spans="1:2" x14ac:dyDescent="0.25">
      <c r="A770" s="13">
        <v>48.999999999993001</v>
      </c>
      <c r="B770" s="13">
        <v>0.6</v>
      </c>
    </row>
    <row r="771" spans="1:2" x14ac:dyDescent="0.25">
      <c r="A771" s="13">
        <v>49.166666666658998</v>
      </c>
      <c r="B771" s="13">
        <v>0.73</v>
      </c>
    </row>
    <row r="772" spans="1:2" x14ac:dyDescent="0.25">
      <c r="A772" s="13">
        <v>49.333333333326003</v>
      </c>
      <c r="B772" s="13">
        <v>0.83</v>
      </c>
    </row>
    <row r="773" spans="1:2" x14ac:dyDescent="0.25">
      <c r="A773" s="13">
        <v>49.499999999993001</v>
      </c>
      <c r="B773" s="13">
        <v>0.9</v>
      </c>
    </row>
    <row r="774" spans="1:2" x14ac:dyDescent="0.25">
      <c r="A774" s="13">
        <v>49.666666666658998</v>
      </c>
      <c r="B774" s="13">
        <v>0.95</v>
      </c>
    </row>
    <row r="775" spans="1:2" x14ac:dyDescent="0.25">
      <c r="A775" s="13">
        <v>49.833333333326003</v>
      </c>
      <c r="B775" s="13">
        <v>0.97</v>
      </c>
    </row>
    <row r="776" spans="1:2" x14ac:dyDescent="0.25">
      <c r="A776" s="13">
        <v>49.999999999993001</v>
      </c>
      <c r="B776" s="13">
        <v>0.97</v>
      </c>
    </row>
    <row r="777" spans="1:2" x14ac:dyDescent="0.25">
      <c r="A777" s="13">
        <v>50.166666666658998</v>
      </c>
      <c r="B777" s="13">
        <v>0.95</v>
      </c>
    </row>
    <row r="778" spans="1:2" x14ac:dyDescent="0.25">
      <c r="A778" s="13">
        <v>50.333333333326003</v>
      </c>
      <c r="B778" s="13">
        <v>0.91</v>
      </c>
    </row>
    <row r="779" spans="1:2" x14ac:dyDescent="0.25">
      <c r="A779" s="13">
        <v>50.499999999993001</v>
      </c>
      <c r="B779" s="13">
        <v>0.87</v>
      </c>
    </row>
    <row r="780" spans="1:2" x14ac:dyDescent="0.25">
      <c r="A780" s="13">
        <v>50.666666666658998</v>
      </c>
      <c r="B780" s="13">
        <v>0.82</v>
      </c>
    </row>
    <row r="781" spans="1:2" x14ac:dyDescent="0.25">
      <c r="A781" s="13">
        <v>50.833333333326003</v>
      </c>
      <c r="B781" s="13">
        <v>0.78</v>
      </c>
    </row>
    <row r="782" spans="1:2" x14ac:dyDescent="0.25">
      <c r="A782" s="13">
        <v>50.999999999993001</v>
      </c>
      <c r="B782" s="13">
        <v>0.73</v>
      </c>
    </row>
    <row r="783" spans="1:2" x14ac:dyDescent="0.25">
      <c r="A783" s="13">
        <v>51.166666666658998</v>
      </c>
      <c r="B783" s="13">
        <v>0.68</v>
      </c>
    </row>
    <row r="784" spans="1:2" x14ac:dyDescent="0.25">
      <c r="A784" s="13">
        <v>51.333333333326003</v>
      </c>
      <c r="B784" s="13">
        <v>0.64</v>
      </c>
    </row>
    <row r="785" spans="1:2" x14ac:dyDescent="0.25">
      <c r="A785" s="13">
        <v>51.499999999993001</v>
      </c>
      <c r="B785" s="13">
        <v>0.6</v>
      </c>
    </row>
    <row r="786" spans="1:2" x14ac:dyDescent="0.25">
      <c r="A786" s="13">
        <v>51.666666666658998</v>
      </c>
      <c r="B786" s="13">
        <v>0.55000000000000004</v>
      </c>
    </row>
    <row r="787" spans="1:2" x14ac:dyDescent="0.25">
      <c r="A787" s="13">
        <v>51.833333333326003</v>
      </c>
      <c r="B787" s="13">
        <v>0.51</v>
      </c>
    </row>
    <row r="788" spans="1:2" x14ac:dyDescent="0.25">
      <c r="A788" s="13">
        <v>51.999999999993001</v>
      </c>
      <c r="B788" s="13">
        <v>0.46</v>
      </c>
    </row>
    <row r="789" spans="1:2" x14ac:dyDescent="0.25">
      <c r="A789" s="13">
        <v>52.166666666658998</v>
      </c>
      <c r="B789" s="13">
        <v>0.4</v>
      </c>
    </row>
    <row r="790" spans="1:2" x14ac:dyDescent="0.25">
      <c r="A790" s="13">
        <v>52.333333333326003</v>
      </c>
      <c r="B790" s="13">
        <v>0.35</v>
      </c>
    </row>
    <row r="791" spans="1:2" x14ac:dyDescent="0.25">
      <c r="A791" s="13">
        <v>52.499999999993001</v>
      </c>
      <c r="B791" s="13">
        <v>0.3</v>
      </c>
    </row>
    <row r="792" spans="1:2" x14ac:dyDescent="0.25">
      <c r="A792" s="13">
        <v>52.666666666658998</v>
      </c>
      <c r="B792" s="13">
        <v>0.25</v>
      </c>
    </row>
    <row r="793" spans="1:2" x14ac:dyDescent="0.25">
      <c r="A793" s="13">
        <v>52.833333333326003</v>
      </c>
      <c r="B793" s="13">
        <v>0.2</v>
      </c>
    </row>
    <row r="794" spans="1:2" x14ac:dyDescent="0.25">
      <c r="A794" s="13">
        <v>52.999999999993001</v>
      </c>
      <c r="B794" s="13">
        <v>0.15</v>
      </c>
    </row>
    <row r="795" spans="1:2" x14ac:dyDescent="0.25">
      <c r="A795" s="13">
        <v>53.166666666658998</v>
      </c>
      <c r="B795" s="13">
        <v>0.12</v>
      </c>
    </row>
    <row r="796" spans="1:2" x14ac:dyDescent="0.25">
      <c r="A796" s="13">
        <v>53.333333333326003</v>
      </c>
      <c r="B796" s="13">
        <v>0.08</v>
      </c>
    </row>
    <row r="797" spans="1:2" x14ac:dyDescent="0.25">
      <c r="A797" s="13">
        <v>53.499999999993001</v>
      </c>
      <c r="B797" s="13">
        <v>0.05</v>
      </c>
    </row>
    <row r="798" spans="1:2" x14ac:dyDescent="0.25">
      <c r="A798" s="13">
        <v>53.666666666658998</v>
      </c>
      <c r="B798" s="13">
        <v>0.02</v>
      </c>
    </row>
    <row r="799" spans="1:2" x14ac:dyDescent="0.25">
      <c r="A799" s="13">
        <v>53.833333333326003</v>
      </c>
      <c r="B799" s="13">
        <v>-0.01</v>
      </c>
    </row>
    <row r="800" spans="1:2" x14ac:dyDescent="0.25">
      <c r="A800" s="13">
        <v>53.999999999993001</v>
      </c>
      <c r="B800" s="13">
        <v>-0.03</v>
      </c>
    </row>
    <row r="801" spans="1:2" x14ac:dyDescent="0.25">
      <c r="A801" s="13">
        <v>54.166666666658998</v>
      </c>
      <c r="B801" s="13">
        <v>-0.05</v>
      </c>
    </row>
    <row r="802" spans="1:2" x14ac:dyDescent="0.25">
      <c r="A802" s="13">
        <v>54.333333333326003</v>
      </c>
      <c r="B802" s="13">
        <v>-7.0000000000000007E-2</v>
      </c>
    </row>
    <row r="803" spans="1:2" x14ac:dyDescent="0.25">
      <c r="A803" s="13">
        <v>54.499999999993001</v>
      </c>
      <c r="B803" s="13">
        <v>-0.09</v>
      </c>
    </row>
    <row r="804" spans="1:2" x14ac:dyDescent="0.25">
      <c r="A804" s="13">
        <v>54.666666666658998</v>
      </c>
      <c r="B804" s="13">
        <v>-0.11</v>
      </c>
    </row>
    <row r="805" spans="1:2" x14ac:dyDescent="0.25">
      <c r="A805" s="13">
        <v>54.833333333326003</v>
      </c>
      <c r="B805" s="13">
        <v>-0.13</v>
      </c>
    </row>
    <row r="806" spans="1:2" x14ac:dyDescent="0.25">
      <c r="A806" s="13">
        <v>54.999999999991999</v>
      </c>
      <c r="B806" s="13">
        <v>-0.16</v>
      </c>
    </row>
    <row r="807" spans="1:2" x14ac:dyDescent="0.25">
      <c r="A807" s="13">
        <v>55.166666666658998</v>
      </c>
      <c r="B807" s="13">
        <v>-0.18</v>
      </c>
    </row>
    <row r="808" spans="1:2" x14ac:dyDescent="0.25">
      <c r="A808" s="13">
        <v>55.333333333326003</v>
      </c>
      <c r="B808" s="13">
        <v>-0.21</v>
      </c>
    </row>
    <row r="809" spans="1:2" x14ac:dyDescent="0.25">
      <c r="A809" s="13">
        <v>55.499999999991999</v>
      </c>
      <c r="B809" s="13">
        <v>-0.25</v>
      </c>
    </row>
    <row r="810" spans="1:2" x14ac:dyDescent="0.25">
      <c r="A810" s="13">
        <v>55.666666666658998</v>
      </c>
      <c r="B810" s="13">
        <v>-0.28999999999999998</v>
      </c>
    </row>
    <row r="811" spans="1:2" x14ac:dyDescent="0.25">
      <c r="A811" s="13">
        <v>55.833333333326003</v>
      </c>
      <c r="B811" s="13">
        <v>-0.34</v>
      </c>
    </row>
    <row r="812" spans="1:2" x14ac:dyDescent="0.25">
      <c r="A812" s="13">
        <v>55.999999999991999</v>
      </c>
      <c r="B812" s="13">
        <v>-0.38</v>
      </c>
    </row>
    <row r="813" spans="1:2" x14ac:dyDescent="0.25">
      <c r="A813" s="13">
        <v>56.166666666658998</v>
      </c>
      <c r="B813" s="13">
        <v>-0.43</v>
      </c>
    </row>
    <row r="814" spans="1:2" x14ac:dyDescent="0.25">
      <c r="A814" s="13">
        <v>56.333333333326003</v>
      </c>
      <c r="B814" s="13">
        <v>-0.48</v>
      </c>
    </row>
    <row r="815" spans="1:2" x14ac:dyDescent="0.25">
      <c r="A815" s="13">
        <v>56.499999999991999</v>
      </c>
      <c r="B815" s="13">
        <v>-0.53</v>
      </c>
    </row>
    <row r="816" spans="1:2" x14ac:dyDescent="0.25">
      <c r="A816" s="13">
        <v>56.666666666658998</v>
      </c>
      <c r="B816" s="13">
        <v>-0.56999999999999995</v>
      </c>
    </row>
    <row r="817" spans="1:2" x14ac:dyDescent="0.25">
      <c r="A817" s="13">
        <v>56.833333333326003</v>
      </c>
      <c r="B817" s="13">
        <v>-0.61</v>
      </c>
    </row>
    <row r="818" spans="1:2" x14ac:dyDescent="0.25">
      <c r="A818" s="13">
        <v>56.999999999991999</v>
      </c>
      <c r="B818" s="13">
        <v>-0.65</v>
      </c>
    </row>
    <row r="819" spans="1:2" x14ac:dyDescent="0.25">
      <c r="A819" s="13">
        <v>57.166666666658998</v>
      </c>
      <c r="B819" s="13">
        <v>-0.67</v>
      </c>
    </row>
    <row r="820" spans="1:2" x14ac:dyDescent="0.25">
      <c r="A820" s="13">
        <v>57.333333333326003</v>
      </c>
      <c r="B820" s="13">
        <v>-0.7</v>
      </c>
    </row>
    <row r="821" spans="1:2" x14ac:dyDescent="0.25">
      <c r="A821" s="13">
        <v>57.499999999991999</v>
      </c>
      <c r="B821" s="13">
        <v>-0.71</v>
      </c>
    </row>
    <row r="822" spans="1:2" x14ac:dyDescent="0.25">
      <c r="A822" s="13">
        <v>57.666666666658998</v>
      </c>
      <c r="B822" s="13">
        <v>-0.72</v>
      </c>
    </row>
    <row r="823" spans="1:2" x14ac:dyDescent="0.25">
      <c r="A823" s="13">
        <v>57.833333333326003</v>
      </c>
      <c r="B823" s="13">
        <v>-0.73</v>
      </c>
    </row>
    <row r="824" spans="1:2" x14ac:dyDescent="0.25">
      <c r="A824" s="13">
        <v>57.999999999991999</v>
      </c>
      <c r="B824" s="13">
        <v>-0.73</v>
      </c>
    </row>
    <row r="825" spans="1:2" x14ac:dyDescent="0.25">
      <c r="A825" s="13">
        <v>58.166666666658998</v>
      </c>
      <c r="B825" s="13">
        <v>-0.72</v>
      </c>
    </row>
    <row r="826" spans="1:2" x14ac:dyDescent="0.25">
      <c r="A826" s="13">
        <v>58.333333333326003</v>
      </c>
      <c r="B826" s="13">
        <v>-0.71</v>
      </c>
    </row>
    <row r="827" spans="1:2" x14ac:dyDescent="0.25">
      <c r="A827" s="13">
        <v>58.499999999991999</v>
      </c>
      <c r="B827" s="13">
        <v>-0.69</v>
      </c>
    </row>
    <row r="828" spans="1:2" x14ac:dyDescent="0.25">
      <c r="A828" s="13">
        <v>58.666666666658998</v>
      </c>
      <c r="B828" s="13">
        <v>-0.67</v>
      </c>
    </row>
    <row r="829" spans="1:2" x14ac:dyDescent="0.25">
      <c r="A829" s="13">
        <v>58.833333333326003</v>
      </c>
      <c r="B829" s="13">
        <v>-0.65</v>
      </c>
    </row>
    <row r="830" spans="1:2" x14ac:dyDescent="0.25">
      <c r="A830" s="13">
        <v>58.999999999991999</v>
      </c>
      <c r="B830" s="13">
        <v>-0.62</v>
      </c>
    </row>
    <row r="831" spans="1:2" x14ac:dyDescent="0.25">
      <c r="A831" s="13">
        <v>59.166666666658998</v>
      </c>
      <c r="B831" s="13">
        <v>-0.59</v>
      </c>
    </row>
    <row r="832" spans="1:2" x14ac:dyDescent="0.25">
      <c r="A832" s="13">
        <v>59.333333333326003</v>
      </c>
      <c r="B832" s="13">
        <v>-0.56000000000000005</v>
      </c>
    </row>
    <row r="833" spans="1:2" x14ac:dyDescent="0.25">
      <c r="A833" s="13">
        <v>59.499999999991999</v>
      </c>
      <c r="B833" s="13">
        <v>-0.53</v>
      </c>
    </row>
    <row r="834" spans="1:2" x14ac:dyDescent="0.25">
      <c r="A834" s="13">
        <v>59.666666666658998</v>
      </c>
      <c r="B834" s="13">
        <v>-0.5</v>
      </c>
    </row>
    <row r="835" spans="1:2" x14ac:dyDescent="0.25">
      <c r="A835" s="13">
        <v>59.833333333326003</v>
      </c>
      <c r="B835" s="13">
        <v>-0.45</v>
      </c>
    </row>
    <row r="836" spans="1:2" x14ac:dyDescent="0.25">
      <c r="A836" s="13">
        <v>59.999999999991999</v>
      </c>
      <c r="B836" s="13">
        <v>-0.4</v>
      </c>
    </row>
    <row r="837" spans="1:2" x14ac:dyDescent="0.25">
      <c r="A837" s="13">
        <v>60.166666666658998</v>
      </c>
      <c r="B837" s="13">
        <v>-0.33</v>
      </c>
    </row>
    <row r="838" spans="1:2" x14ac:dyDescent="0.25">
      <c r="A838" s="13">
        <v>60.333333333326003</v>
      </c>
      <c r="B838" s="13">
        <v>-0.24</v>
      </c>
    </row>
    <row r="839" spans="1:2" x14ac:dyDescent="0.25">
      <c r="A839" s="13">
        <v>60.499999999991999</v>
      </c>
      <c r="B839" s="13">
        <v>-0.14000000000000001</v>
      </c>
    </row>
    <row r="840" spans="1:2" x14ac:dyDescent="0.25">
      <c r="A840" s="13">
        <v>60.666666666658998</v>
      </c>
      <c r="B840" s="13">
        <v>-0.02</v>
      </c>
    </row>
    <row r="841" spans="1:2" x14ac:dyDescent="0.25">
      <c r="A841" s="13">
        <v>60.833333333325001</v>
      </c>
      <c r="B841" s="13">
        <v>0.11</v>
      </c>
    </row>
    <row r="842" spans="1:2" x14ac:dyDescent="0.25">
      <c r="A842" s="13">
        <v>60.999999999991999</v>
      </c>
      <c r="B842" s="13">
        <v>0.25</v>
      </c>
    </row>
    <row r="843" spans="1:2" x14ac:dyDescent="0.25">
      <c r="A843" s="13">
        <v>61.166666666658998</v>
      </c>
      <c r="B843" s="13">
        <v>0.39</v>
      </c>
    </row>
    <row r="844" spans="1:2" x14ac:dyDescent="0.25">
      <c r="A844" s="13">
        <v>61.333333333325001</v>
      </c>
      <c r="B844" s="13">
        <v>0.54</v>
      </c>
    </row>
    <row r="845" spans="1:2" x14ac:dyDescent="0.25">
      <c r="A845" s="13">
        <v>61.499999999991999</v>
      </c>
      <c r="B845" s="13">
        <v>0.67</v>
      </c>
    </row>
    <row r="846" spans="1:2" x14ac:dyDescent="0.25">
      <c r="A846" s="13">
        <v>61.666666666658998</v>
      </c>
      <c r="B846" s="13">
        <v>0.78</v>
      </c>
    </row>
    <row r="847" spans="1:2" x14ac:dyDescent="0.25">
      <c r="A847" s="13">
        <v>61.833333333325001</v>
      </c>
      <c r="B847" s="13">
        <v>0.87</v>
      </c>
    </row>
    <row r="848" spans="1:2" x14ac:dyDescent="0.25">
      <c r="A848" s="13">
        <v>61.999999999991999</v>
      </c>
      <c r="B848" s="13">
        <v>0.93</v>
      </c>
    </row>
    <row r="849" spans="1:2" x14ac:dyDescent="0.25">
      <c r="A849" s="13">
        <v>62.166666666658998</v>
      </c>
      <c r="B849" s="13">
        <v>0.96</v>
      </c>
    </row>
    <row r="850" spans="1:2" x14ac:dyDescent="0.25">
      <c r="A850" s="13">
        <v>62.333333333325001</v>
      </c>
      <c r="B850" s="13">
        <v>0.97</v>
      </c>
    </row>
    <row r="851" spans="1:2" x14ac:dyDescent="0.25">
      <c r="A851" s="13">
        <v>62.499999999991999</v>
      </c>
      <c r="B851" s="13">
        <v>0.96</v>
      </c>
    </row>
    <row r="852" spans="1:2" x14ac:dyDescent="0.25">
      <c r="A852" s="13">
        <v>62.666666666658998</v>
      </c>
      <c r="B852" s="13">
        <v>0.93</v>
      </c>
    </row>
    <row r="853" spans="1:2" x14ac:dyDescent="0.25">
      <c r="A853" s="13">
        <v>62.833333333325001</v>
      </c>
      <c r="B853" s="13">
        <v>0.89</v>
      </c>
    </row>
    <row r="854" spans="1:2" x14ac:dyDescent="0.25">
      <c r="A854" s="13">
        <v>62.999999999991999</v>
      </c>
      <c r="B854" s="13">
        <v>0.85</v>
      </c>
    </row>
    <row r="855" spans="1:2" x14ac:dyDescent="0.25">
      <c r="A855" s="13">
        <v>63.166666666658998</v>
      </c>
      <c r="B855" s="13">
        <v>0.8</v>
      </c>
    </row>
    <row r="856" spans="1:2" x14ac:dyDescent="0.25">
      <c r="A856" s="13">
        <v>63.333333333325001</v>
      </c>
      <c r="B856" s="13">
        <v>0.75</v>
      </c>
    </row>
    <row r="857" spans="1:2" x14ac:dyDescent="0.25">
      <c r="A857" s="13">
        <v>63.499999999991999</v>
      </c>
      <c r="B857" s="13">
        <v>0.71</v>
      </c>
    </row>
    <row r="858" spans="1:2" x14ac:dyDescent="0.25">
      <c r="A858" s="13">
        <v>63.666666666658998</v>
      </c>
      <c r="B858" s="13">
        <v>0.66</v>
      </c>
    </row>
    <row r="859" spans="1:2" x14ac:dyDescent="0.25">
      <c r="A859" s="13">
        <v>63.833333333325001</v>
      </c>
      <c r="B859" s="13">
        <v>0.62</v>
      </c>
    </row>
    <row r="860" spans="1:2" x14ac:dyDescent="0.25">
      <c r="A860" s="13">
        <v>63.999999999991999</v>
      </c>
      <c r="B860" s="13">
        <v>0.56999999999999995</v>
      </c>
    </row>
    <row r="861" spans="1:2" x14ac:dyDescent="0.25">
      <c r="A861" s="13">
        <v>64.166666666658998</v>
      </c>
      <c r="B861" s="13">
        <v>0.53</v>
      </c>
    </row>
    <row r="862" spans="1:2" x14ac:dyDescent="0.25">
      <c r="A862" s="13">
        <v>64.333333333325001</v>
      </c>
      <c r="B862" s="13">
        <v>0.48</v>
      </c>
    </row>
    <row r="863" spans="1:2" x14ac:dyDescent="0.25">
      <c r="A863" s="13">
        <v>64.499999999991999</v>
      </c>
      <c r="B863" s="13">
        <v>0.43</v>
      </c>
    </row>
    <row r="864" spans="1:2" x14ac:dyDescent="0.25">
      <c r="A864" s="13">
        <v>64.666666666658998</v>
      </c>
      <c r="B864" s="13">
        <v>0.38</v>
      </c>
    </row>
    <row r="865" spans="1:2" x14ac:dyDescent="0.25">
      <c r="A865" s="13">
        <v>64.833333333325001</v>
      </c>
      <c r="B865" s="13">
        <v>0.32</v>
      </c>
    </row>
    <row r="866" spans="1:2" x14ac:dyDescent="0.25">
      <c r="A866" s="13">
        <v>64.999999999991999</v>
      </c>
      <c r="B866" s="13">
        <v>0.27</v>
      </c>
    </row>
    <row r="867" spans="1:2" x14ac:dyDescent="0.25">
      <c r="A867" s="13">
        <v>65.166666666658998</v>
      </c>
      <c r="B867" s="13">
        <v>0.22</v>
      </c>
    </row>
    <row r="868" spans="1:2" x14ac:dyDescent="0.25">
      <c r="A868" s="13">
        <v>65.333333333325001</v>
      </c>
      <c r="B868" s="13">
        <v>0.17</v>
      </c>
    </row>
    <row r="869" spans="1:2" x14ac:dyDescent="0.25">
      <c r="A869" s="13">
        <v>65.499999999991999</v>
      </c>
      <c r="B869" s="13">
        <v>0.13</v>
      </c>
    </row>
    <row r="870" spans="1:2" x14ac:dyDescent="0.25">
      <c r="A870" s="13">
        <v>65.666666666658998</v>
      </c>
      <c r="B870" s="13">
        <v>0.1</v>
      </c>
    </row>
    <row r="871" spans="1:2" x14ac:dyDescent="0.25">
      <c r="A871" s="13">
        <v>65.833333333325001</v>
      </c>
      <c r="B871" s="13">
        <v>0.06</v>
      </c>
    </row>
    <row r="872" spans="1:2" x14ac:dyDescent="0.25">
      <c r="A872" s="13">
        <v>65.999999999991999</v>
      </c>
      <c r="B872" s="13">
        <v>0.03</v>
      </c>
    </row>
    <row r="873" spans="1:2" x14ac:dyDescent="0.25">
      <c r="A873" s="13">
        <v>66.166666666658998</v>
      </c>
      <c r="B873" s="13">
        <v>0</v>
      </c>
    </row>
    <row r="874" spans="1:2" x14ac:dyDescent="0.25">
      <c r="A874" s="13">
        <v>66.333333333325001</v>
      </c>
      <c r="B874" s="13">
        <v>-0.02</v>
      </c>
    </row>
    <row r="875" spans="1:2" x14ac:dyDescent="0.25">
      <c r="A875" s="13">
        <v>66.499999999991999</v>
      </c>
      <c r="B875" s="13">
        <v>-0.04</v>
      </c>
    </row>
    <row r="876" spans="1:2" x14ac:dyDescent="0.25">
      <c r="A876" s="13">
        <v>66.666666666658998</v>
      </c>
      <c r="B876" s="13">
        <v>-0.06</v>
      </c>
    </row>
    <row r="877" spans="1:2" x14ac:dyDescent="0.25">
      <c r="A877" s="13">
        <v>66.833333333325001</v>
      </c>
      <c r="B877" s="13">
        <v>-0.08</v>
      </c>
    </row>
    <row r="878" spans="1:2" x14ac:dyDescent="0.25">
      <c r="A878" s="13">
        <v>66.999999999991999</v>
      </c>
      <c r="B878" s="13">
        <v>-0.1</v>
      </c>
    </row>
    <row r="879" spans="1:2" x14ac:dyDescent="0.25">
      <c r="A879" s="13">
        <v>67.166666666658003</v>
      </c>
      <c r="B879" s="13">
        <v>-0.12</v>
      </c>
    </row>
    <row r="880" spans="1:2" x14ac:dyDescent="0.25">
      <c r="A880" s="13">
        <v>67.333333333325001</v>
      </c>
      <c r="B880" s="13">
        <v>-0.14000000000000001</v>
      </c>
    </row>
    <row r="881" spans="1:2" x14ac:dyDescent="0.25">
      <c r="A881" s="13">
        <v>67.499999999991999</v>
      </c>
      <c r="B881" s="13">
        <v>-0.17</v>
      </c>
    </row>
    <row r="882" spans="1:2" x14ac:dyDescent="0.25">
      <c r="A882" s="13">
        <v>67.666666666658003</v>
      </c>
      <c r="B882" s="13">
        <v>-0.2</v>
      </c>
    </row>
    <row r="883" spans="1:2" x14ac:dyDescent="0.25">
      <c r="A883" s="13">
        <v>67.833333333325001</v>
      </c>
      <c r="B883" s="13">
        <v>-0.23</v>
      </c>
    </row>
    <row r="884" spans="1:2" x14ac:dyDescent="0.25">
      <c r="A884" s="13">
        <v>67.999999999991999</v>
      </c>
      <c r="B884" s="13">
        <v>-0.27</v>
      </c>
    </row>
    <row r="885" spans="1:2" x14ac:dyDescent="0.25">
      <c r="A885" s="13">
        <v>68.166666666658003</v>
      </c>
      <c r="B885" s="13">
        <v>-0.31</v>
      </c>
    </row>
    <row r="886" spans="1:2" x14ac:dyDescent="0.25">
      <c r="A886" s="13">
        <v>68.333333333325001</v>
      </c>
      <c r="B886" s="13">
        <v>-0.36</v>
      </c>
    </row>
    <row r="887" spans="1:2" x14ac:dyDescent="0.25">
      <c r="A887" s="13">
        <v>68.499999999991999</v>
      </c>
      <c r="B887" s="13">
        <v>-0.41</v>
      </c>
    </row>
    <row r="888" spans="1:2" x14ac:dyDescent="0.25">
      <c r="A888" s="13">
        <v>68.666666666658003</v>
      </c>
      <c r="B888" s="13">
        <v>-0.46</v>
      </c>
    </row>
    <row r="889" spans="1:2" x14ac:dyDescent="0.25">
      <c r="A889" s="13">
        <v>68.833333333325001</v>
      </c>
      <c r="B889" s="13">
        <v>-0.51</v>
      </c>
    </row>
    <row r="890" spans="1:2" x14ac:dyDescent="0.25">
      <c r="A890" s="13">
        <v>68.999999999991999</v>
      </c>
      <c r="B890" s="13">
        <v>-0.55000000000000004</v>
      </c>
    </row>
    <row r="891" spans="1:2" x14ac:dyDescent="0.25">
      <c r="A891" s="13">
        <v>69.166666666658003</v>
      </c>
      <c r="B891" s="13">
        <v>-0.59</v>
      </c>
    </row>
    <row r="892" spans="1:2" x14ac:dyDescent="0.25">
      <c r="A892" s="13">
        <v>69.333333333325001</v>
      </c>
      <c r="B892" s="13">
        <v>-0.63</v>
      </c>
    </row>
    <row r="893" spans="1:2" x14ac:dyDescent="0.25">
      <c r="A893" s="13">
        <v>69.499999999991999</v>
      </c>
      <c r="B893" s="13">
        <v>-0.66</v>
      </c>
    </row>
    <row r="894" spans="1:2" x14ac:dyDescent="0.25">
      <c r="A894" s="13">
        <v>69.666666666658003</v>
      </c>
      <c r="B894" s="13">
        <v>-0.69</v>
      </c>
    </row>
    <row r="895" spans="1:2" x14ac:dyDescent="0.25">
      <c r="A895" s="13">
        <v>69.833333333325001</v>
      </c>
      <c r="B895" s="13">
        <v>-0.71</v>
      </c>
    </row>
    <row r="896" spans="1:2" x14ac:dyDescent="0.25">
      <c r="A896" s="13">
        <v>69.999999999991999</v>
      </c>
      <c r="B896" s="13">
        <v>-0.72</v>
      </c>
    </row>
    <row r="897" spans="1:2" x14ac:dyDescent="0.25">
      <c r="A897" s="13">
        <v>70.166666666658003</v>
      </c>
      <c r="B897" s="13">
        <v>-0.73</v>
      </c>
    </row>
    <row r="898" spans="1:2" x14ac:dyDescent="0.25">
      <c r="A898" s="13">
        <v>70.333333333325001</v>
      </c>
      <c r="B898" s="13">
        <v>-0.73</v>
      </c>
    </row>
    <row r="899" spans="1:2" x14ac:dyDescent="0.25">
      <c r="A899" s="13">
        <v>70.499999999991999</v>
      </c>
      <c r="B899" s="13">
        <v>-0.73</v>
      </c>
    </row>
    <row r="900" spans="1:2" x14ac:dyDescent="0.25">
      <c r="A900" s="13">
        <v>70.666666666658003</v>
      </c>
      <c r="B900" s="13">
        <v>-0.72</v>
      </c>
    </row>
    <row r="901" spans="1:2" x14ac:dyDescent="0.25">
      <c r="A901" s="13">
        <v>70.833333333325001</v>
      </c>
      <c r="B901" s="13">
        <v>-0.7</v>
      </c>
    </row>
    <row r="902" spans="1:2" x14ac:dyDescent="0.25">
      <c r="A902" s="13">
        <v>70.999999999991999</v>
      </c>
      <c r="B902" s="13">
        <v>-0.68</v>
      </c>
    </row>
    <row r="903" spans="1:2" x14ac:dyDescent="0.25">
      <c r="A903" s="13">
        <v>71.166666666658003</v>
      </c>
      <c r="B903" s="13">
        <v>-0.66</v>
      </c>
    </row>
    <row r="904" spans="1:2" x14ac:dyDescent="0.25">
      <c r="A904" s="13">
        <v>71.333333333325001</v>
      </c>
      <c r="B904" s="13">
        <v>-0.63</v>
      </c>
    </row>
    <row r="905" spans="1:2" x14ac:dyDescent="0.25">
      <c r="A905" s="13">
        <v>71.499999999991999</v>
      </c>
      <c r="B905" s="13">
        <v>-0.61</v>
      </c>
    </row>
    <row r="906" spans="1:2" x14ac:dyDescent="0.25">
      <c r="A906" s="13">
        <v>71.666666666658003</v>
      </c>
      <c r="B906" s="13">
        <v>-0.57999999999999996</v>
      </c>
    </row>
    <row r="907" spans="1:2" x14ac:dyDescent="0.25">
      <c r="A907" s="13">
        <v>71.833333333325001</v>
      </c>
      <c r="B907" s="13">
        <v>-0.55000000000000004</v>
      </c>
    </row>
    <row r="908" spans="1:2" x14ac:dyDescent="0.25">
      <c r="A908" s="13">
        <v>71.999999999991999</v>
      </c>
      <c r="B908" s="13">
        <v>-0.52</v>
      </c>
    </row>
    <row r="909" spans="1:2" x14ac:dyDescent="0.25">
      <c r="A909" s="13">
        <v>72.166666666658003</v>
      </c>
      <c r="B909" s="13">
        <v>-0.48</v>
      </c>
    </row>
    <row r="910" spans="1:2" x14ac:dyDescent="0.25">
      <c r="A910" s="13">
        <v>72.333333333325001</v>
      </c>
      <c r="B910" s="13">
        <v>-0.43</v>
      </c>
    </row>
    <row r="911" spans="1:2" x14ac:dyDescent="0.25">
      <c r="A911" s="13">
        <v>72.499999999991999</v>
      </c>
      <c r="B911" s="13">
        <v>-0.37</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FDC5B908F8EB41923A1DDE4EAAE23D" ma:contentTypeVersion="2" ma:contentTypeDescription="Een nieuw document maken." ma:contentTypeScope="" ma:versionID="d2770825190f6dd5043dc994dc428060">
  <xsd:schema xmlns:xsd="http://www.w3.org/2001/XMLSchema" xmlns:xs="http://www.w3.org/2001/XMLSchema" xmlns:p="http://schemas.microsoft.com/office/2006/metadata/properties" xmlns:ns2="5b941359-87fe-4be6-a4f4-72757c39e067" targetNamespace="http://schemas.microsoft.com/office/2006/metadata/properties" ma:root="true" ma:fieldsID="85a904492e5acaff4710681a8e217ea8" ns2:_="">
    <xsd:import namespace="5b941359-87fe-4be6-a4f4-72757c39e06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941359-87fe-4be6-a4f4-72757c39e06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4F128D-3F0B-4862-A5D4-422C257F9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941359-87fe-4be6-a4f4-72757c39e0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C27E18-7982-4B3D-87F0-90C321B52C9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b941359-87fe-4be6-a4f4-72757c39e067"/>
    <ds:schemaRef ds:uri="http://www.w3.org/XML/1998/namespace"/>
    <ds:schemaRef ds:uri="http://purl.org/dc/dcmitype/"/>
  </ds:schemaRefs>
</ds:datastoreItem>
</file>

<file path=customXml/itemProps3.xml><?xml version="1.0" encoding="utf-8"?>
<ds:datastoreItem xmlns:ds="http://schemas.openxmlformats.org/officeDocument/2006/customXml" ds:itemID="{F947C068-3BB7-4BC7-A88F-6B98776C3E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Hollandse en zeeuwse kust</vt:lpstr>
      <vt:lpstr>Getijverloop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van Bree</dc:creator>
  <cp:lastModifiedBy>Casteleijn, Arnaud (WVL)</cp:lastModifiedBy>
  <dcterms:created xsi:type="dcterms:W3CDTF">2017-12-15T11:26:04Z</dcterms:created>
  <dcterms:modified xsi:type="dcterms:W3CDTF">2018-11-07T14:34:37Z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0x01010036FDC5B908F8EB41923A1DDE4EAAE23D</vt:lpwstr>
  </property>
</Properties>
</file>