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G:\wvl\LO_IM\Algemeen\OpdrachtenKR\Industriële emissies\Meten Monitoring\Algemeen meten Alena\Website\"/>
    </mc:Choice>
  </mc:AlternateContent>
  <xr:revisionPtr revIDLastSave="0" documentId="8_{908A53C6-EE59-42B9-BE8A-BD9AFABAAF12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LTG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2" i="1" l="1"/>
  <c r="N22" i="1"/>
  <c r="B2" i="1"/>
  <c r="B7" i="1" l="1"/>
  <c r="L5" i="1" l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L24" i="1" l="1"/>
  <c r="L25" i="1" l="1"/>
  <c r="J5" i="1"/>
  <c r="I5" i="1"/>
  <c r="N23" i="1"/>
  <c r="N25" i="1" s="1"/>
  <c r="B54" i="1"/>
  <c r="B53" i="1"/>
  <c r="B52" i="1"/>
  <c r="B51" i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2" i="1"/>
  <c r="B31" i="1"/>
  <c r="B30" i="1"/>
  <c r="N12" i="1" l="1"/>
  <c r="L14" i="1" s="1"/>
  <c r="N16" i="1" l="1"/>
  <c r="B3" i="1"/>
  <c r="A7" i="1"/>
  <c r="A8" i="1" s="1"/>
  <c r="B8" i="1" s="1"/>
  <c r="M18" i="1"/>
  <c r="M17" i="1"/>
  <c r="G20" i="1"/>
  <c r="G21" i="1"/>
  <c r="A9" i="1" l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M15" i="1" s="1"/>
  <c r="M24" i="1" s="1"/>
  <c r="B13" i="1" l="1"/>
  <c r="B9" i="1"/>
  <c r="H6" i="1"/>
  <c r="B10" i="1"/>
  <c r="B11" i="1" s="1"/>
  <c r="B12" i="1" s="1"/>
  <c r="M16" i="1"/>
  <c r="G19" i="1" s="1"/>
  <c r="B14" i="1"/>
  <c r="G17" i="1" l="1"/>
  <c r="G18" i="1"/>
  <c r="G15" i="1"/>
  <c r="G16" i="1"/>
  <c r="G13" i="1"/>
  <c r="G14" i="1"/>
  <c r="G11" i="1"/>
  <c r="G12" i="1"/>
  <c r="G9" i="1"/>
  <c r="G10" i="1"/>
  <c r="G7" i="1"/>
  <c r="G8" i="1"/>
  <c r="E7" i="1"/>
  <c r="E54" i="1"/>
  <c r="E52" i="1"/>
  <c r="E50" i="1"/>
  <c r="E48" i="1"/>
  <c r="E46" i="1"/>
  <c r="E44" i="1"/>
  <c r="E42" i="1"/>
  <c r="E40" i="1"/>
  <c r="E38" i="1"/>
  <c r="E36" i="1"/>
  <c r="E34" i="1"/>
  <c r="E32" i="1"/>
  <c r="E30" i="1"/>
  <c r="E28" i="1"/>
  <c r="E26" i="1"/>
  <c r="E24" i="1"/>
  <c r="E22" i="1"/>
  <c r="E53" i="1"/>
  <c r="E51" i="1"/>
  <c r="E49" i="1"/>
  <c r="E47" i="1"/>
  <c r="E45" i="1"/>
  <c r="E43" i="1"/>
  <c r="E41" i="1"/>
  <c r="E39" i="1"/>
  <c r="E37" i="1"/>
  <c r="E35" i="1"/>
  <c r="E33" i="1"/>
  <c r="E31" i="1"/>
  <c r="E29" i="1"/>
  <c r="E27" i="1"/>
  <c r="E25" i="1"/>
  <c r="E23" i="1"/>
  <c r="E8" i="1"/>
  <c r="E19" i="1"/>
  <c r="E12" i="1"/>
  <c r="E16" i="1"/>
  <c r="E21" i="1"/>
  <c r="E20" i="1"/>
  <c r="E10" i="1"/>
  <c r="E9" i="1"/>
  <c r="E15" i="1"/>
  <c r="E18" i="1"/>
  <c r="E11" i="1"/>
  <c r="E14" i="1"/>
  <c r="E13" i="1"/>
  <c r="E17" i="1"/>
  <c r="B15" i="1"/>
  <c r="M23" i="1" l="1"/>
  <c r="F18" i="1"/>
  <c r="F19" i="1"/>
  <c r="H35" i="1"/>
  <c r="J35" i="1"/>
  <c r="F35" i="1"/>
  <c r="I35" i="1"/>
  <c r="H51" i="1"/>
  <c r="J51" i="1"/>
  <c r="F51" i="1"/>
  <c r="I51" i="1"/>
  <c r="J34" i="1"/>
  <c r="F34" i="1"/>
  <c r="I34" i="1"/>
  <c r="H34" i="1"/>
  <c r="J50" i="1"/>
  <c r="F50" i="1"/>
  <c r="I50" i="1"/>
  <c r="H50" i="1"/>
  <c r="F13" i="1"/>
  <c r="F15" i="1"/>
  <c r="F21" i="1"/>
  <c r="F8" i="1"/>
  <c r="H29" i="1"/>
  <c r="J29" i="1"/>
  <c r="F29" i="1"/>
  <c r="I29" i="1"/>
  <c r="H37" i="1"/>
  <c r="J37" i="1"/>
  <c r="F37" i="1"/>
  <c r="I37" i="1"/>
  <c r="H45" i="1"/>
  <c r="J45" i="1"/>
  <c r="F45" i="1"/>
  <c r="I45" i="1"/>
  <c r="H53" i="1"/>
  <c r="J53" i="1"/>
  <c r="F53" i="1"/>
  <c r="I53" i="1"/>
  <c r="J28" i="1"/>
  <c r="F28" i="1"/>
  <c r="I28" i="1"/>
  <c r="H28" i="1"/>
  <c r="J36" i="1"/>
  <c r="F36" i="1"/>
  <c r="I36" i="1"/>
  <c r="H36" i="1"/>
  <c r="J44" i="1"/>
  <c r="F44" i="1"/>
  <c r="I44" i="1"/>
  <c r="H44" i="1"/>
  <c r="J52" i="1"/>
  <c r="F52" i="1"/>
  <c r="I52" i="1"/>
  <c r="H52" i="1"/>
  <c r="F17" i="1"/>
  <c r="F20" i="1"/>
  <c r="H27" i="1"/>
  <c r="J27" i="1"/>
  <c r="F27" i="1"/>
  <c r="I27" i="1"/>
  <c r="H43" i="1"/>
  <c r="J43" i="1"/>
  <c r="F43" i="1"/>
  <c r="I43" i="1"/>
  <c r="J26" i="1"/>
  <c r="F26" i="1"/>
  <c r="I26" i="1"/>
  <c r="H26" i="1"/>
  <c r="J42" i="1"/>
  <c r="F42" i="1"/>
  <c r="I42" i="1"/>
  <c r="H42" i="1"/>
  <c r="F14" i="1"/>
  <c r="F9" i="1"/>
  <c r="F16" i="1"/>
  <c r="H23" i="1"/>
  <c r="J23" i="1"/>
  <c r="F23" i="1"/>
  <c r="I23" i="1"/>
  <c r="H31" i="1"/>
  <c r="J31" i="1"/>
  <c r="F31" i="1"/>
  <c r="I31" i="1"/>
  <c r="H39" i="1"/>
  <c r="J39" i="1"/>
  <c r="F39" i="1"/>
  <c r="I39" i="1"/>
  <c r="H47" i="1"/>
  <c r="J47" i="1"/>
  <c r="F47" i="1"/>
  <c r="I47" i="1"/>
  <c r="J22" i="1"/>
  <c r="F22" i="1"/>
  <c r="I22" i="1"/>
  <c r="H22" i="1"/>
  <c r="J30" i="1"/>
  <c r="F30" i="1"/>
  <c r="I30" i="1"/>
  <c r="H30" i="1"/>
  <c r="J38" i="1"/>
  <c r="F38" i="1"/>
  <c r="I38" i="1"/>
  <c r="H38" i="1"/>
  <c r="J46" i="1"/>
  <c r="F46" i="1"/>
  <c r="I46" i="1"/>
  <c r="H46" i="1"/>
  <c r="J54" i="1"/>
  <c r="F54" i="1"/>
  <c r="I54" i="1"/>
  <c r="H54" i="1"/>
  <c r="F11" i="1"/>
  <c r="F10" i="1"/>
  <c r="F12" i="1"/>
  <c r="H25" i="1"/>
  <c r="J25" i="1"/>
  <c r="F25" i="1"/>
  <c r="I25" i="1"/>
  <c r="H33" i="1"/>
  <c r="J33" i="1"/>
  <c r="F33" i="1"/>
  <c r="I33" i="1"/>
  <c r="H41" i="1"/>
  <c r="J41" i="1"/>
  <c r="F41" i="1"/>
  <c r="I41" i="1"/>
  <c r="H49" i="1"/>
  <c r="J49" i="1"/>
  <c r="F49" i="1"/>
  <c r="I49" i="1"/>
  <c r="J24" i="1"/>
  <c r="F24" i="1"/>
  <c r="I24" i="1"/>
  <c r="H24" i="1"/>
  <c r="J32" i="1"/>
  <c r="F32" i="1"/>
  <c r="I32" i="1"/>
  <c r="H32" i="1"/>
  <c r="J40" i="1"/>
  <c r="F40" i="1"/>
  <c r="I40" i="1"/>
  <c r="H40" i="1"/>
  <c r="J48" i="1"/>
  <c r="F48" i="1"/>
  <c r="I48" i="1"/>
  <c r="H48" i="1"/>
  <c r="F7" i="1"/>
  <c r="B16" i="1"/>
  <c r="M19" i="1" l="1"/>
  <c r="M25" i="1" s="1"/>
  <c r="M26" i="1" s="1"/>
  <c r="B17" i="1"/>
  <c r="H19" i="1" l="1"/>
  <c r="H15" i="1"/>
  <c r="H11" i="1"/>
  <c r="H18" i="1"/>
  <c r="H8" i="1"/>
  <c r="H20" i="1"/>
  <c r="H14" i="1"/>
  <c r="H16" i="1"/>
  <c r="H10" i="1"/>
  <c r="H12" i="1"/>
  <c r="H13" i="1"/>
  <c r="H21" i="1"/>
  <c r="H17" i="1"/>
  <c r="H9" i="1"/>
  <c r="H7" i="1"/>
  <c r="B18" i="1"/>
  <c r="J17" i="1" l="1"/>
  <c r="I17" i="1"/>
  <c r="I10" i="1"/>
  <c r="J10" i="1"/>
  <c r="I8" i="1"/>
  <c r="J8" i="1"/>
  <c r="J19" i="1"/>
  <c r="I19" i="1"/>
  <c r="J21" i="1"/>
  <c r="I21" i="1"/>
  <c r="J16" i="1"/>
  <c r="I16" i="1"/>
  <c r="I18" i="1"/>
  <c r="J18" i="1"/>
  <c r="J13" i="1"/>
  <c r="I13" i="1"/>
  <c r="J14" i="1"/>
  <c r="I14" i="1"/>
  <c r="J11" i="1"/>
  <c r="I11" i="1"/>
  <c r="J9" i="1"/>
  <c r="I9" i="1"/>
  <c r="I12" i="1"/>
  <c r="J12" i="1"/>
  <c r="J20" i="1"/>
  <c r="I20" i="1"/>
  <c r="J15" i="1"/>
  <c r="I15" i="1"/>
  <c r="B19" i="1"/>
  <c r="I7" i="1"/>
  <c r="J7" i="1"/>
  <c r="B20" i="1" l="1"/>
  <c r="B21" i="1" l="1"/>
  <c r="B22" i="1" l="1"/>
  <c r="B23" i="1" l="1"/>
  <c r="B24" i="1" l="1"/>
  <c r="B25" i="1" l="1"/>
  <c r="B26" i="1" l="1"/>
  <c r="B27" i="1" l="1"/>
  <c r="B28" i="1" l="1"/>
  <c r="B29" i="1" l="1"/>
  <c r="B33" i="1" l="1"/>
</calcChain>
</file>

<file path=xl/sharedStrings.xml><?xml version="1.0" encoding="utf-8"?>
<sst xmlns="http://schemas.openxmlformats.org/spreadsheetml/2006/main" count="37" uniqueCount="36">
  <si>
    <r>
      <t>(X</t>
    </r>
    <r>
      <rPr>
        <b/>
        <vertAlign val="subscript"/>
        <sz val="11"/>
        <rFont val="Arial"/>
        <family val="2"/>
      </rPr>
      <t>i</t>
    </r>
    <r>
      <rPr>
        <b/>
        <sz val="11"/>
        <rFont val="Arial"/>
      </rPr>
      <t>-X</t>
    </r>
    <r>
      <rPr>
        <b/>
        <vertAlign val="subscript"/>
        <sz val="11"/>
        <rFont val="Arial"/>
        <family val="2"/>
      </rPr>
      <t>z</t>
    </r>
    <r>
      <rPr>
        <b/>
        <sz val="11"/>
        <rFont val="Arial"/>
      </rPr>
      <t>)</t>
    </r>
    <r>
      <rPr>
        <b/>
        <vertAlign val="superscript"/>
        <sz val="11"/>
        <rFont val="Arial"/>
        <family val="2"/>
      </rPr>
      <t>2</t>
    </r>
  </si>
  <si>
    <r>
      <t>dY</t>
    </r>
    <r>
      <rPr>
        <b/>
        <vertAlign val="subscript"/>
        <sz val="11"/>
        <rFont val="Arial"/>
        <family val="2"/>
      </rPr>
      <t>ber</t>
    </r>
  </si>
  <si>
    <t>SR2</t>
  </si>
  <si>
    <t>AMS (Y)</t>
  </si>
  <si>
    <t>SRM (X)</t>
  </si>
  <si>
    <t>Meting</t>
  </si>
  <si>
    <r>
      <t>dY</t>
    </r>
    <r>
      <rPr>
        <b/>
        <vertAlign val="superscript"/>
        <sz val="11"/>
        <rFont val="Arial"/>
        <family val="2"/>
      </rPr>
      <t>2</t>
    </r>
  </si>
  <si>
    <t>Xz: zwaartepunt</t>
  </si>
  <si>
    <t>B: helling kalibratielijn</t>
  </si>
  <si>
    <t>A: asafsnede kalibratielijn</t>
  </si>
  <si>
    <t>Lange termijn gemiddelde</t>
  </si>
  <si>
    <t>Component</t>
  </si>
  <si>
    <t>Eenheid</t>
  </si>
  <si>
    <t>Referentie zuurstofconcentratie</t>
  </si>
  <si>
    <t>Gemiddelde concentratie</t>
  </si>
  <si>
    <t>vol%</t>
  </si>
  <si>
    <t>idem</t>
  </si>
  <si>
    <t>Sx-onb</t>
  </si>
  <si>
    <t>Lineaire regressie</t>
  </si>
  <si>
    <t>Betrouwbaarheidsinterval</t>
  </si>
  <si>
    <t>Invoergegevens</t>
  </si>
  <si>
    <t>week</t>
  </si>
  <si>
    <t>maand</t>
  </si>
  <si>
    <t>jaar</t>
  </si>
  <si>
    <t>(halfuursgemiddelden)</t>
  </si>
  <si>
    <t>(uursgemiddelden)</t>
  </si>
  <si>
    <t>(10-minuten gemiddelden)</t>
  </si>
  <si>
    <t>Aantal meetparen</t>
  </si>
  <si>
    <t>Installatie</t>
  </si>
  <si>
    <t>QAL2-dataset variabiliteitstoets</t>
  </si>
  <si>
    <t>Aantal korte termijn gemiddelden</t>
  </si>
  <si>
    <t>te gebruiken tot</t>
  </si>
  <si>
    <t>Versie</t>
  </si>
  <si>
    <t>dubbelzijdig</t>
  </si>
  <si>
    <t>concentratie</t>
  </si>
  <si>
    <t>van de eis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</si>
</sst>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/mm/yy"/>
    <numFmt numFmtId="165" formatCode="0.0"/>
    <numFmt numFmtId="166" formatCode="0.000"/>
  </numFmts>
  <fonts count="16" x14ac:knownFonts="1">
    <font>
      <sz val="11"/>
      <color theme="1"/>
      <name val="Calibri"/>
      <family val="2"/>
      <scheme val="minor"/>
    </font>
    <font>
      <b/>
      <sz val="10"/>
      <name val="Arial"/>
    </font>
    <font>
      <b/>
      <sz val="11"/>
      <name val="Arial"/>
      <family val="2"/>
    </font>
    <font>
      <b/>
      <sz val="11"/>
      <name val="Arial"/>
    </font>
    <font>
      <b/>
      <vertAlign val="subscript"/>
      <sz val="11"/>
      <name val="Arial"/>
      <family val="2"/>
    </font>
    <font>
      <b/>
      <vertAlign val="superscript"/>
      <sz val="11"/>
      <name val="Arial"/>
      <family val="2"/>
    </font>
    <font>
      <b/>
      <i/>
      <sz val="14"/>
      <name val="Arial"/>
      <family val="2"/>
    </font>
    <font>
      <sz val="11"/>
      <name val="Arial"/>
      <family val="2"/>
    </font>
    <font>
      <sz val="11"/>
      <color theme="1"/>
      <name val="Calibri"/>
      <family val="2"/>
      <scheme val="minor"/>
    </font>
    <font>
      <b/>
      <sz val="11"/>
      <color rgb="FF0070C0"/>
      <name val="Arial"/>
      <family val="2"/>
    </font>
    <font>
      <sz val="11"/>
      <color rgb="FFCCFFCC"/>
      <name val="Calibri"/>
      <family val="2"/>
      <scheme val="minor"/>
    </font>
    <font>
      <sz val="11"/>
      <color theme="1"/>
      <name val="Arial"/>
      <family val="2"/>
    </font>
    <font>
      <sz val="9"/>
      <name val="Arial"/>
      <family val="2"/>
    </font>
    <font>
      <b/>
      <sz val="11"/>
      <color theme="1"/>
      <name val="Arial"/>
      <family val="2"/>
    </font>
    <font>
      <b/>
      <sz val="11"/>
      <color rgb="FF0070C0"/>
      <name val="Calibri"/>
      <family val="2"/>
      <scheme val="minor"/>
    </font>
    <font>
      <b/>
      <sz val="11"/>
      <color theme="3" tint="0.3999755851924192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66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9" fontId="8" fillId="0" borderId="0" applyFont="0" applyFill="0" applyBorder="0" applyAlignment="0" applyProtection="0"/>
  </cellStyleXfs>
  <cellXfs count="110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 vertical="center"/>
    </xf>
    <xf numFmtId="164" fontId="1" fillId="2" borderId="0" xfId="0" applyNumberFormat="1" applyFont="1" applyFill="1" applyAlignment="1">
      <alignment horizontal="center"/>
    </xf>
    <xf numFmtId="165" fontId="1" fillId="2" borderId="0" xfId="0" applyNumberFormat="1" applyFont="1" applyFill="1" applyAlignment="1">
      <alignment horizontal="center"/>
    </xf>
    <xf numFmtId="165" fontId="1" fillId="0" borderId="0" xfId="0" applyNumberFormat="1" applyFont="1" applyAlignment="1">
      <alignment horizontal="center"/>
    </xf>
    <xf numFmtId="0" fontId="6" fillId="5" borderId="0" xfId="0" applyFont="1" applyFill="1" applyAlignment="1">
      <alignment vertical="center" wrapText="1"/>
    </xf>
    <xf numFmtId="0" fontId="0" fillId="0" borderId="0" xfId="0" applyAlignment="1">
      <alignment horizontal="center" vertical="center"/>
    </xf>
    <xf numFmtId="165" fontId="0" fillId="0" borderId="0" xfId="0" applyNumberFormat="1"/>
    <xf numFmtId="14" fontId="0" fillId="0" borderId="0" xfId="0" applyNumberFormat="1"/>
    <xf numFmtId="0" fontId="7" fillId="4" borderId="2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10" fillId="2" borderId="0" xfId="0" applyFont="1" applyFill="1"/>
    <xf numFmtId="165" fontId="2" fillId="6" borderId="0" xfId="0" applyNumberFormat="1" applyFont="1" applyFill="1" applyAlignment="1">
      <alignment horizontal="center"/>
    </xf>
    <xf numFmtId="0" fontId="0" fillId="5" borderId="0" xfId="0" applyFill="1"/>
    <xf numFmtId="0" fontId="11" fillId="5" borderId="15" xfId="0" applyFont="1" applyFill="1" applyBorder="1" applyAlignment="1">
      <alignment horizontal="left" vertical="center"/>
    </xf>
    <xf numFmtId="0" fontId="7" fillId="5" borderId="15" xfId="0" applyFont="1" applyFill="1" applyBorder="1" applyAlignment="1">
      <alignment horizontal="left" vertical="center"/>
    </xf>
    <xf numFmtId="166" fontId="7" fillId="4" borderId="0" xfId="0" applyNumberFormat="1" applyFont="1" applyFill="1" applyAlignment="1">
      <alignment horizontal="center"/>
    </xf>
    <xf numFmtId="0" fontId="0" fillId="2" borderId="15" xfId="0" applyFill="1" applyBorder="1"/>
    <xf numFmtId="0" fontId="11" fillId="5" borderId="18" xfId="0" applyFont="1" applyFill="1" applyBorder="1" applyAlignment="1">
      <alignment horizontal="left" vertical="center"/>
    </xf>
    <xf numFmtId="0" fontId="13" fillId="5" borderId="15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center" vertical="center"/>
    </xf>
    <xf numFmtId="165" fontId="7" fillId="0" borderId="0" xfId="0" applyNumberFormat="1" applyFont="1" applyAlignment="1">
      <alignment horizontal="center"/>
    </xf>
    <xf numFmtId="165" fontId="7" fillId="4" borderId="0" xfId="0" applyNumberFormat="1" applyFont="1" applyFill="1" applyAlignment="1">
      <alignment horizontal="center"/>
    </xf>
    <xf numFmtId="0" fontId="7" fillId="4" borderId="0" xfId="0" applyFont="1" applyFill="1" applyAlignment="1">
      <alignment horizontal="left" vertical="center"/>
    </xf>
    <xf numFmtId="0" fontId="0" fillId="5" borderId="0" xfId="0" applyFill="1" applyAlignment="1">
      <alignment vertical="center"/>
    </xf>
    <xf numFmtId="0" fontId="9" fillId="5" borderId="15" xfId="0" applyFont="1" applyFill="1" applyBorder="1" applyAlignment="1">
      <alignment horizontal="left" vertical="center"/>
    </xf>
    <xf numFmtId="2" fontId="9" fillId="5" borderId="0" xfId="0" applyNumberFormat="1" applyFont="1" applyFill="1" applyAlignment="1">
      <alignment horizontal="center" vertical="center"/>
    </xf>
    <xf numFmtId="0" fontId="14" fillId="5" borderId="0" xfId="0" applyFont="1" applyFill="1" applyAlignment="1">
      <alignment vertical="center"/>
    </xf>
    <xf numFmtId="0" fontId="9" fillId="5" borderId="18" xfId="0" applyFont="1" applyFill="1" applyBorder="1" applyAlignment="1">
      <alignment horizontal="left" vertical="center"/>
    </xf>
    <xf numFmtId="9" fontId="9" fillId="5" borderId="19" xfId="1" applyFont="1" applyFill="1" applyBorder="1" applyAlignment="1">
      <alignment horizontal="center" vertical="center"/>
    </xf>
    <xf numFmtId="0" fontId="14" fillId="5" borderId="15" xfId="0" applyFont="1" applyFill="1" applyBorder="1" applyAlignment="1">
      <alignment vertical="center"/>
    </xf>
    <xf numFmtId="0" fontId="12" fillId="3" borderId="20" xfId="0" applyFont="1" applyFill="1" applyBorder="1" applyAlignment="1">
      <alignment horizontal="center" vertical="center" wrapText="1"/>
    </xf>
    <xf numFmtId="165" fontId="2" fillId="6" borderId="4" xfId="0" applyNumberFormat="1" applyFont="1" applyFill="1" applyBorder="1" applyAlignment="1" applyProtection="1">
      <alignment horizontal="center" vertical="center"/>
      <protection locked="0"/>
    </xf>
    <xf numFmtId="165" fontId="7" fillId="0" borderId="4" xfId="0" applyNumberFormat="1" applyFont="1" applyBorder="1" applyAlignment="1">
      <alignment horizontal="center" vertical="center"/>
    </xf>
    <xf numFmtId="166" fontId="7" fillId="4" borderId="4" xfId="0" applyNumberFormat="1" applyFont="1" applyFill="1" applyBorder="1" applyAlignment="1">
      <alignment horizontal="center" vertical="center"/>
    </xf>
    <xf numFmtId="166" fontId="7" fillId="4" borderId="23" xfId="0" applyNumberFormat="1" applyFont="1" applyFill="1" applyBorder="1" applyAlignment="1">
      <alignment horizontal="center" vertical="center"/>
    </xf>
    <xf numFmtId="165" fontId="7" fillId="4" borderId="4" xfId="0" applyNumberFormat="1" applyFont="1" applyFill="1" applyBorder="1" applyAlignment="1">
      <alignment horizontal="center" vertical="center"/>
    </xf>
    <xf numFmtId="165" fontId="7" fillId="4" borderId="3" xfId="0" applyNumberFormat="1" applyFont="1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2" fillId="5" borderId="12" xfId="0" applyFont="1" applyFill="1" applyBorder="1" applyAlignment="1">
      <alignment horizontal="left" vertical="center"/>
    </xf>
    <xf numFmtId="0" fontId="0" fillId="2" borderId="15" xfId="0" applyFill="1" applyBorder="1" applyAlignment="1">
      <alignment vertical="center"/>
    </xf>
    <xf numFmtId="165" fontId="2" fillId="6" borderId="7" xfId="0" applyNumberFormat="1" applyFont="1" applyFill="1" applyBorder="1" applyAlignment="1" applyProtection="1">
      <alignment horizontal="center" vertical="center"/>
      <protection locked="0"/>
    </xf>
    <xf numFmtId="165" fontId="7" fillId="0" borderId="7" xfId="0" applyNumberFormat="1" applyFont="1" applyBorder="1" applyAlignment="1">
      <alignment horizontal="center" vertical="center"/>
    </xf>
    <xf numFmtId="166" fontId="7" fillId="4" borderId="7" xfId="0" applyNumberFormat="1" applyFont="1" applyFill="1" applyBorder="1" applyAlignment="1">
      <alignment horizontal="center" vertical="center"/>
    </xf>
    <xf numFmtId="166" fontId="7" fillId="4" borderId="21" xfId="0" applyNumberFormat="1" applyFont="1" applyFill="1" applyBorder="1" applyAlignment="1">
      <alignment horizontal="center" vertical="center"/>
    </xf>
    <xf numFmtId="165" fontId="7" fillId="4" borderId="7" xfId="0" applyNumberFormat="1" applyFont="1" applyFill="1" applyBorder="1" applyAlignment="1">
      <alignment horizontal="center" vertical="center"/>
    </xf>
    <xf numFmtId="165" fontId="7" fillId="4" borderId="6" xfId="0" applyNumberFormat="1" applyFont="1" applyFill="1" applyBorder="1" applyAlignment="1">
      <alignment horizontal="center" vertical="center"/>
    </xf>
    <xf numFmtId="165" fontId="7" fillId="6" borderId="0" xfId="0" applyNumberFormat="1" applyFont="1" applyFill="1" applyAlignment="1" applyProtection="1">
      <alignment horizontal="center" vertical="center"/>
      <protection locked="0"/>
    </xf>
    <xf numFmtId="1" fontId="7" fillId="6" borderId="0" xfId="0" applyNumberFormat="1" applyFont="1" applyFill="1" applyAlignment="1" applyProtection="1">
      <alignment horizontal="center" vertical="center"/>
      <protection locked="0"/>
    </xf>
    <xf numFmtId="0" fontId="7" fillId="5" borderId="0" xfId="0" applyFont="1" applyFill="1" applyAlignment="1">
      <alignment horizontal="left" vertical="center"/>
    </xf>
    <xf numFmtId="9" fontId="11" fillId="5" borderId="19" xfId="1" applyFont="1" applyFill="1" applyBorder="1" applyAlignment="1">
      <alignment horizontal="center" vertical="center"/>
    </xf>
    <xf numFmtId="0" fontId="0" fillId="5" borderId="19" xfId="0" applyFill="1" applyBorder="1" applyAlignment="1">
      <alignment vertical="center"/>
    </xf>
    <xf numFmtId="1" fontId="11" fillId="5" borderId="0" xfId="0" applyNumberFormat="1" applyFont="1" applyFill="1" applyAlignment="1">
      <alignment horizontal="center" vertical="center"/>
    </xf>
    <xf numFmtId="2" fontId="11" fillId="5" borderId="0" xfId="0" applyNumberFormat="1" applyFont="1" applyFill="1" applyAlignment="1">
      <alignment horizontal="center" vertical="center"/>
    </xf>
    <xf numFmtId="165" fontId="11" fillId="5" borderId="0" xfId="0" applyNumberFormat="1" applyFont="1" applyFill="1" applyAlignment="1">
      <alignment horizontal="center" vertical="center"/>
    </xf>
    <xf numFmtId="0" fontId="7" fillId="5" borderId="18" xfId="0" applyFont="1" applyFill="1" applyBorder="1" applyAlignment="1">
      <alignment horizontal="left" vertical="center"/>
    </xf>
    <xf numFmtId="166" fontId="7" fillId="5" borderId="19" xfId="0" applyNumberFormat="1" applyFont="1" applyFill="1" applyBorder="1" applyAlignment="1">
      <alignment horizontal="center" vertical="center"/>
    </xf>
    <xf numFmtId="0" fontId="2" fillId="5" borderId="15" xfId="0" applyFont="1" applyFill="1" applyBorder="1" applyAlignment="1">
      <alignment horizontal="left" vertical="center"/>
    </xf>
    <xf numFmtId="165" fontId="7" fillId="5" borderId="0" xfId="0" applyNumberFormat="1" applyFont="1" applyFill="1" applyAlignment="1">
      <alignment horizontal="center" vertical="center"/>
    </xf>
    <xf numFmtId="2" fontId="7" fillId="5" borderId="0" xfId="0" applyNumberFormat="1" applyFont="1" applyFill="1" applyAlignment="1">
      <alignment horizontal="center" vertical="center"/>
    </xf>
    <xf numFmtId="0" fontId="0" fillId="5" borderId="15" xfId="0" applyFill="1" applyBorder="1" applyAlignment="1">
      <alignment vertical="center"/>
    </xf>
    <xf numFmtId="0" fontId="0" fillId="5" borderId="18" xfId="0" applyFill="1" applyBorder="1" applyAlignment="1">
      <alignment vertical="center"/>
    </xf>
    <xf numFmtId="165" fontId="2" fillId="6" borderId="10" xfId="0" applyNumberFormat="1" applyFont="1" applyFill="1" applyBorder="1" applyAlignment="1" applyProtection="1">
      <alignment horizontal="center" vertical="center"/>
      <protection locked="0"/>
    </xf>
    <xf numFmtId="165" fontId="7" fillId="0" borderId="10" xfId="0" applyNumberFormat="1" applyFont="1" applyBorder="1" applyAlignment="1">
      <alignment horizontal="center" vertical="center"/>
    </xf>
    <xf numFmtId="166" fontId="7" fillId="4" borderId="10" xfId="0" applyNumberFormat="1" applyFont="1" applyFill="1" applyBorder="1" applyAlignment="1">
      <alignment horizontal="center" vertical="center"/>
    </xf>
    <xf numFmtId="166" fontId="7" fillId="4" borderId="22" xfId="0" applyNumberFormat="1" applyFont="1" applyFill="1" applyBorder="1" applyAlignment="1">
      <alignment horizontal="center" vertical="center"/>
    </xf>
    <xf numFmtId="165" fontId="7" fillId="4" borderId="10" xfId="0" applyNumberFormat="1" applyFont="1" applyFill="1" applyBorder="1" applyAlignment="1">
      <alignment horizontal="center" vertical="center"/>
    </xf>
    <xf numFmtId="165" fontId="7" fillId="4" borderId="9" xfId="0" applyNumberFormat="1" applyFont="1" applyFill="1" applyBorder="1" applyAlignment="1">
      <alignment horizontal="center" vertical="center"/>
    </xf>
    <xf numFmtId="0" fontId="0" fillId="5" borderId="16" xfId="0" applyFill="1" applyBorder="1" applyAlignment="1">
      <alignment vertical="center"/>
    </xf>
    <xf numFmtId="0" fontId="0" fillId="5" borderId="17" xfId="0" applyFill="1" applyBorder="1" applyAlignment="1">
      <alignment vertical="center"/>
    </xf>
    <xf numFmtId="0" fontId="7" fillId="5" borderId="19" xfId="0" applyFont="1" applyFill="1" applyBorder="1" applyAlignment="1">
      <alignment horizontal="left" vertical="center"/>
    </xf>
    <xf numFmtId="0" fontId="0" fillId="5" borderId="29" xfId="0" applyFill="1" applyBorder="1" applyAlignment="1">
      <alignment vertical="center"/>
    </xf>
    <xf numFmtId="0" fontId="2" fillId="3" borderId="26" xfId="0" applyFont="1" applyFill="1" applyBorder="1" applyAlignment="1">
      <alignment vertical="center"/>
    </xf>
    <xf numFmtId="164" fontId="2" fillId="3" borderId="1" xfId="0" applyNumberFormat="1" applyFont="1" applyFill="1" applyBorder="1" applyAlignment="1">
      <alignment vertical="center"/>
    </xf>
    <xf numFmtId="0" fontId="2" fillId="3" borderId="24" xfId="0" applyFont="1" applyFill="1" applyBorder="1" applyAlignment="1">
      <alignment horizontal="center"/>
    </xf>
    <xf numFmtId="0" fontId="11" fillId="5" borderId="0" xfId="0" applyFont="1" applyFill="1" applyAlignment="1">
      <alignment vertical="center"/>
    </xf>
    <xf numFmtId="0" fontId="11" fillId="6" borderId="0" xfId="0" applyFont="1" applyFill="1" applyAlignment="1" applyProtection="1">
      <alignment horizontal="center" vertical="center"/>
      <protection locked="0"/>
    </xf>
    <xf numFmtId="0" fontId="11" fillId="6" borderId="0" xfId="0" applyFont="1" applyFill="1" applyAlignment="1">
      <alignment vertical="center"/>
    </xf>
    <xf numFmtId="0" fontId="9" fillId="5" borderId="0" xfId="0" applyFont="1" applyFill="1" applyAlignment="1">
      <alignment vertical="center"/>
    </xf>
    <xf numFmtId="0" fontId="9" fillId="5" borderId="19" xfId="0" applyFont="1" applyFill="1" applyBorder="1" applyAlignment="1">
      <alignment vertical="center"/>
    </xf>
    <xf numFmtId="0" fontId="11" fillId="5" borderId="13" xfId="0" applyFont="1" applyFill="1" applyBorder="1" applyAlignment="1">
      <alignment vertical="center"/>
    </xf>
    <xf numFmtId="0" fontId="11" fillId="0" borderId="0" xfId="0" applyFont="1"/>
    <xf numFmtId="0" fontId="11" fillId="0" borderId="0" xfId="0" applyFont="1" applyAlignment="1">
      <alignment vertical="center"/>
    </xf>
    <xf numFmtId="0" fontId="11" fillId="5" borderId="19" xfId="0" applyFont="1" applyFill="1" applyBorder="1" applyAlignment="1">
      <alignment vertical="center"/>
    </xf>
    <xf numFmtId="0" fontId="11" fillId="5" borderId="0" xfId="0" applyFont="1" applyFill="1" applyAlignment="1">
      <alignment horizontal="left" vertical="center"/>
    </xf>
    <xf numFmtId="166" fontId="7" fillId="5" borderId="0" xfId="0" applyNumberFormat="1" applyFont="1" applyFill="1" applyAlignment="1">
      <alignment horizontal="center"/>
    </xf>
    <xf numFmtId="14" fontId="7" fillId="5" borderId="0" xfId="0" applyNumberFormat="1" applyFont="1" applyFill="1" applyAlignment="1">
      <alignment horizontal="center"/>
    </xf>
    <xf numFmtId="0" fontId="11" fillId="5" borderId="0" xfId="0" applyFont="1" applyFill="1" applyAlignment="1">
      <alignment horizontal="center" vertical="center"/>
    </xf>
    <xf numFmtId="0" fontId="2" fillId="3" borderId="12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15" fillId="3" borderId="16" xfId="0" applyFont="1" applyFill="1" applyBorder="1" applyAlignment="1">
      <alignment horizontal="center" vertical="center"/>
    </xf>
    <xf numFmtId="0" fontId="15" fillId="3" borderId="17" xfId="0" applyFont="1" applyFill="1" applyBorder="1" applyAlignment="1">
      <alignment horizontal="center" vertical="center"/>
    </xf>
    <xf numFmtId="0" fontId="15" fillId="3" borderId="25" xfId="0" applyFont="1" applyFill="1" applyBorder="1" applyAlignment="1">
      <alignment horizontal="center" vertical="center"/>
    </xf>
    <xf numFmtId="0" fontId="2" fillId="3" borderId="28" xfId="0" applyFont="1" applyFill="1" applyBorder="1" applyAlignment="1">
      <alignment horizontal="center" vertical="center" wrapText="1"/>
    </xf>
    <xf numFmtId="0" fontId="2" fillId="3" borderId="27" xfId="0" applyFont="1" applyFill="1" applyBorder="1" applyAlignment="1">
      <alignment horizontal="center" vertical="center" wrapText="1"/>
    </xf>
    <xf numFmtId="0" fontId="2" fillId="3" borderId="30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 wrapText="1"/>
    </xf>
    <xf numFmtId="0" fontId="2" fillId="3" borderId="32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3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165" fontId="2" fillId="3" borderId="31" xfId="0" applyNumberFormat="1" applyFont="1" applyFill="1" applyBorder="1" applyAlignment="1">
      <alignment horizontal="center" vertical="center" wrapText="1"/>
    </xf>
    <xf numFmtId="165" fontId="2" fillId="3" borderId="1" xfId="0" applyNumberFormat="1" applyFont="1" applyFill="1" applyBorder="1" applyAlignment="1">
      <alignment horizontal="center" vertical="center" wrapText="1"/>
    </xf>
    <xf numFmtId="0" fontId="2" fillId="3" borderId="3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</cellXfs>
  <cellStyles count="2">
    <cellStyle name="Procent" xfId="1" builtinId="5"/>
    <cellStyle name="Standaard" xfId="0" builtinId="0"/>
  </cellStyles>
  <dxfs count="3">
    <dxf>
      <font>
        <color rgb="FF0070C0"/>
      </font>
      <fill>
        <patternFill>
          <bgColor theme="0"/>
        </patternFill>
      </fill>
    </dxf>
    <dxf>
      <font>
        <color rgb="FF0070C0"/>
      </font>
      <fill>
        <patternFill>
          <bgColor theme="0"/>
        </patternFill>
      </fill>
    </dxf>
    <dxf>
      <font>
        <color rgb="FF0070C0"/>
      </font>
      <fill>
        <patternFill>
          <bgColor theme="0"/>
        </patternFill>
      </fill>
    </dxf>
  </dxfs>
  <tableStyles count="0" defaultTableStyle="TableStyleMedium2" defaultPivotStyle="PivotStyleLight16"/>
  <colors>
    <mruColors>
      <color rgb="FFFFFF66"/>
      <color rgb="FFFFFF99"/>
      <color rgb="FFCC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LTG!$L$14</c:f>
          <c:strCache>
            <c:ptCount val="1"/>
            <c:pt idx="0">
              <c:v>Concentratie in mg/Nm3</c:v>
            </c:pt>
          </c:strCache>
        </c:strRef>
      </c:tx>
      <c:layout>
        <c:manualLayout>
          <c:xMode val="edge"/>
          <c:yMode val="edge"/>
          <c:x val="0.21192948801765654"/>
          <c:y val="1.390404314789565E-2"/>
        </c:manualLayout>
      </c:layout>
      <c:overlay val="0"/>
      <c:txPr>
        <a:bodyPr/>
        <a:lstStyle/>
        <a:p>
          <a:pPr>
            <a:defRPr sz="1100"/>
          </a:pPr>
          <a:endParaRPr lang="nl-NL"/>
        </a:p>
      </c:txPr>
    </c:title>
    <c:autoTitleDeleted val="0"/>
    <c:plotArea>
      <c:layout>
        <c:manualLayout>
          <c:layoutTarget val="inner"/>
          <c:xMode val="edge"/>
          <c:yMode val="edge"/>
          <c:x val="0.16194008878217597"/>
          <c:y val="0.10903842073009161"/>
          <c:w val="0.77738924580388669"/>
          <c:h val="0.65848165591588859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xVal>
            <c:numRef>
              <c:f>LTG!$C$7:$C$54</c:f>
              <c:numCache>
                <c:formatCode>0.0</c:formatCode>
                <c:ptCount val="48"/>
              </c:numCache>
            </c:numRef>
          </c:xVal>
          <c:yVal>
            <c:numRef>
              <c:f>LTG!$D$7:$D$54</c:f>
              <c:numCache>
                <c:formatCode>0.0</c:formatCode>
                <c:ptCount val="48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6C6-4FD9-9916-3E29E9D1E642}"/>
            </c:ext>
          </c:extLst>
        </c:ser>
        <c:ser>
          <c:idx val="1"/>
          <c:order val="1"/>
          <c:spPr>
            <a:ln w="12700"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LTG!$C$7:$C$54</c:f>
              <c:numCache>
                <c:formatCode>0.0</c:formatCode>
                <c:ptCount val="48"/>
              </c:numCache>
            </c:numRef>
          </c:xVal>
          <c:yVal>
            <c:numRef>
              <c:f>LTG!$E$7:$E$54</c:f>
              <c:numCache>
                <c:formatCode>0.0</c:formatCode>
                <c:ptCount val="4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6C6-4FD9-9916-3E29E9D1E642}"/>
            </c:ext>
          </c:extLst>
        </c:ser>
        <c:ser>
          <c:idx val="2"/>
          <c:order val="2"/>
          <c:spPr>
            <a:ln w="28575">
              <a:noFill/>
            </a:ln>
          </c:spPr>
          <c:marker>
            <c:symbol val="none"/>
          </c:marker>
          <c:trendline>
            <c:trendlineType val="poly"/>
            <c:order val="2"/>
            <c:dispRSqr val="0"/>
            <c:dispEq val="0"/>
          </c:trendline>
          <c:xVal>
            <c:numRef>
              <c:f>LTG!$C$7:$C$54</c:f>
              <c:numCache>
                <c:formatCode>0.0</c:formatCode>
                <c:ptCount val="48"/>
              </c:numCache>
            </c:numRef>
          </c:xVal>
          <c:yVal>
            <c:numRef>
              <c:f>LTG!$I$7:$I$54</c:f>
              <c:numCache>
                <c:formatCode>0.0</c:formatCode>
                <c:ptCount val="4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6C6-4FD9-9916-3E29E9D1E642}"/>
            </c:ext>
          </c:extLst>
        </c:ser>
        <c:ser>
          <c:idx val="3"/>
          <c:order val="3"/>
          <c:spPr>
            <a:ln w="28575">
              <a:noFill/>
            </a:ln>
          </c:spPr>
          <c:marker>
            <c:symbol val="none"/>
          </c:marker>
          <c:trendline>
            <c:trendlineType val="poly"/>
            <c:order val="2"/>
            <c:dispRSqr val="0"/>
            <c:dispEq val="0"/>
          </c:trendline>
          <c:xVal>
            <c:numRef>
              <c:f>LTG!$C$7:$C$54</c:f>
              <c:numCache>
                <c:formatCode>0.0</c:formatCode>
                <c:ptCount val="48"/>
              </c:numCache>
            </c:numRef>
          </c:xVal>
          <c:yVal>
            <c:numRef>
              <c:f>LTG!$J$7:$J$54</c:f>
              <c:numCache>
                <c:formatCode>0.0</c:formatCode>
                <c:ptCount val="4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6C6-4FD9-9916-3E29E9D1E6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2481920"/>
        <c:axId val="172488192"/>
      </c:scatterChart>
      <c:valAx>
        <c:axId val="1724819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Standaard referentie methode (SRM)</a:t>
                </a:r>
              </a:p>
            </c:rich>
          </c:tx>
          <c:overlay val="0"/>
        </c:title>
        <c:numFmt formatCode="0.0" sourceLinked="1"/>
        <c:majorTickMark val="out"/>
        <c:minorTickMark val="none"/>
        <c:tickLblPos val="nextTo"/>
        <c:crossAx val="172488192"/>
        <c:crosses val="autoZero"/>
        <c:crossBetween val="midCat"/>
      </c:valAx>
      <c:valAx>
        <c:axId val="17248819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Bedrijfsmeetsysteem (AMS)</a:t>
                </a:r>
              </a:p>
            </c:rich>
          </c:tx>
          <c:overlay val="0"/>
        </c:title>
        <c:numFmt formatCode="0.0" sourceLinked="1"/>
        <c:majorTickMark val="out"/>
        <c:minorTickMark val="none"/>
        <c:tickLblPos val="nextTo"/>
        <c:crossAx val="172481920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38099</xdr:colOff>
      <xdr:row>39</xdr:row>
      <xdr:rowOff>66675</xdr:rowOff>
    </xdr:from>
    <xdr:to>
      <xdr:col>13</xdr:col>
      <xdr:colOff>1704975</xdr:colOff>
      <xdr:row>46</xdr:row>
      <xdr:rowOff>189230</xdr:rowOff>
    </xdr:to>
    <xdr:pic>
      <xdr:nvPicPr>
        <xdr:cNvPr id="5" name="Afbeelding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99" y="8743950"/>
          <a:ext cx="4686301" cy="1589405"/>
        </a:xfrm>
        <a:prstGeom prst="rect">
          <a:avLst/>
        </a:prstGeom>
        <a:noFill/>
        <a:ln w="9525" cmpd="sng">
          <a:solidFill>
            <a:srgbClr val="000000"/>
          </a:solidFill>
          <a:miter lim="800000"/>
          <a:headEnd/>
          <a:tailEnd/>
        </a:ln>
        <a:effectLst/>
      </xdr:spPr>
    </xdr:pic>
    <xdr:clientData/>
  </xdr:twoCellAnchor>
  <xdr:twoCellAnchor>
    <xdr:from>
      <xdr:col>11</xdr:col>
      <xdr:colOff>28575</xdr:colOff>
      <xdr:row>26</xdr:row>
      <xdr:rowOff>33338</xdr:rowOff>
    </xdr:from>
    <xdr:to>
      <xdr:col>13</xdr:col>
      <xdr:colOff>1704976</xdr:colOff>
      <xdr:row>38</xdr:row>
      <xdr:rowOff>161926</xdr:rowOff>
    </xdr:to>
    <xdr:graphicFrame macro="">
      <xdr:nvGraphicFramePr>
        <xdr:cNvPr id="10" name="Grafiek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VX92"/>
  <sheetViews>
    <sheetView tabSelected="1" workbookViewId="0">
      <selection activeCell="C7" sqref="C7"/>
    </sheetView>
  </sheetViews>
  <sheetFormatPr defaultColWidth="0" defaultRowHeight="14.5" zeroHeight="1" x14ac:dyDescent="0.35"/>
  <cols>
    <col min="1" max="1" width="1.453125" customWidth="1"/>
    <col min="2" max="2" width="10.36328125" style="7" bestFit="1" customWidth="1"/>
    <col min="3" max="4" width="10.453125" bestFit="1" customWidth="1"/>
    <col min="5" max="5" width="11.08984375" style="8" customWidth="1"/>
    <col min="6" max="8" width="13.6328125" customWidth="1"/>
    <col min="9" max="9" width="9.08984375" style="8" customWidth="1"/>
    <col min="10" max="10" width="9.453125" style="8" customWidth="1"/>
    <col min="11" max="11" width="1.453125" customWidth="1"/>
    <col min="12" max="12" width="33.453125" customWidth="1"/>
    <col min="13" max="13" width="11.90625" bestFit="1" customWidth="1"/>
    <col min="14" max="14" width="26" customWidth="1"/>
    <col min="15" max="15" width="26" hidden="1" customWidth="1"/>
    <col min="16" max="16" width="1.453125" customWidth="1"/>
    <col min="17" max="17" width="26" hidden="1" customWidth="1"/>
    <col min="18" max="18" width="17.36328125" hidden="1" customWidth="1"/>
    <col min="19" max="19" width="1.6328125" hidden="1" customWidth="1"/>
    <col min="20" max="20" width="15.6328125" hidden="1" customWidth="1"/>
    <col min="21" max="21" width="10.453125" hidden="1" customWidth="1"/>
    <col min="22" max="22" width="3.08984375" hidden="1" customWidth="1"/>
    <col min="23" max="23" width="10.6328125" hidden="1" customWidth="1"/>
    <col min="24" max="29" width="13.6328125" hidden="1" customWidth="1"/>
    <col min="30" max="30" width="3.08984375" hidden="1" customWidth="1"/>
    <col min="31" max="31" width="10.6328125" hidden="1" customWidth="1"/>
    <col min="32" max="32" width="15.6328125" hidden="1" customWidth="1"/>
    <col min="33" max="33" width="11.6328125" hidden="1" customWidth="1"/>
    <col min="34" max="34" width="3.08984375" hidden="1" customWidth="1"/>
    <col min="35" max="263" width="13.6328125" hidden="1"/>
    <col min="264" max="264" width="3.08984375" hidden="1" customWidth="1"/>
    <col min="265" max="265" width="6.54296875" hidden="1" customWidth="1"/>
    <col min="266" max="266" width="5.36328125" hidden="1" customWidth="1"/>
    <col min="267" max="267" width="12.453125" hidden="1" customWidth="1"/>
    <col min="268" max="268" width="18" hidden="1" customWidth="1"/>
    <col min="269" max="269" width="3.08984375" hidden="1" customWidth="1"/>
    <col min="270" max="270" width="26" hidden="1" customWidth="1"/>
    <col min="271" max="271" width="17.36328125" hidden="1" customWidth="1"/>
    <col min="272" max="272" width="1.6328125" hidden="1" customWidth="1"/>
    <col min="273" max="273" width="26" hidden="1" customWidth="1"/>
    <col min="274" max="274" width="17.36328125" hidden="1" customWidth="1"/>
    <col min="275" max="275" width="1.6328125" hidden="1" customWidth="1"/>
    <col min="276" max="276" width="15.6328125" hidden="1" customWidth="1"/>
    <col min="277" max="277" width="10.453125" hidden="1" customWidth="1"/>
    <col min="278" max="278" width="3.08984375" hidden="1" customWidth="1"/>
    <col min="279" max="279" width="10.6328125" hidden="1" customWidth="1"/>
    <col min="280" max="285" width="13.6328125" hidden="1" customWidth="1"/>
    <col min="286" max="286" width="3.08984375" hidden="1" customWidth="1"/>
    <col min="287" max="287" width="10.6328125" hidden="1" customWidth="1"/>
    <col min="288" max="288" width="15.6328125" hidden="1" customWidth="1"/>
    <col min="289" max="289" width="11.6328125" hidden="1" customWidth="1"/>
    <col min="290" max="290" width="3.08984375" hidden="1" customWidth="1"/>
    <col min="291" max="519" width="13.6328125" hidden="1"/>
    <col min="520" max="520" width="3.08984375" hidden="1" customWidth="1"/>
    <col min="521" max="521" width="6.54296875" hidden="1" customWidth="1"/>
    <col min="522" max="522" width="5.36328125" hidden="1" customWidth="1"/>
    <col min="523" max="523" width="12.453125" hidden="1" customWidth="1"/>
    <col min="524" max="524" width="18" hidden="1" customWidth="1"/>
    <col min="525" max="525" width="3.08984375" hidden="1" customWidth="1"/>
    <col min="526" max="526" width="26" hidden="1" customWidth="1"/>
    <col min="527" max="527" width="17.36328125" hidden="1" customWidth="1"/>
    <col min="528" max="528" width="1.6328125" hidden="1" customWidth="1"/>
    <col min="529" max="529" width="26" hidden="1" customWidth="1"/>
    <col min="530" max="530" width="17.36328125" hidden="1" customWidth="1"/>
    <col min="531" max="531" width="1.6328125" hidden="1" customWidth="1"/>
    <col min="532" max="532" width="15.6328125" hidden="1" customWidth="1"/>
    <col min="533" max="533" width="10.453125" hidden="1" customWidth="1"/>
    <col min="534" max="534" width="3.08984375" hidden="1" customWidth="1"/>
    <col min="535" max="535" width="10.6328125" hidden="1" customWidth="1"/>
    <col min="536" max="541" width="13.6328125" hidden="1" customWidth="1"/>
    <col min="542" max="542" width="3.08984375" hidden="1" customWidth="1"/>
    <col min="543" max="543" width="10.6328125" hidden="1" customWidth="1"/>
    <col min="544" max="544" width="15.6328125" hidden="1" customWidth="1"/>
    <col min="545" max="545" width="11.6328125" hidden="1" customWidth="1"/>
    <col min="546" max="546" width="3.08984375" hidden="1" customWidth="1"/>
    <col min="547" max="775" width="13.6328125" hidden="1"/>
    <col min="776" max="776" width="3.08984375" hidden="1" customWidth="1"/>
    <col min="777" max="777" width="6.54296875" hidden="1" customWidth="1"/>
    <col min="778" max="778" width="5.36328125" hidden="1" customWidth="1"/>
    <col min="779" max="779" width="12.453125" hidden="1" customWidth="1"/>
    <col min="780" max="780" width="18" hidden="1" customWidth="1"/>
    <col min="781" max="781" width="3.08984375" hidden="1" customWidth="1"/>
    <col min="782" max="782" width="26" hidden="1" customWidth="1"/>
    <col min="783" max="783" width="17.36328125" hidden="1" customWidth="1"/>
    <col min="784" max="784" width="1.6328125" hidden="1" customWidth="1"/>
    <col min="785" max="785" width="26" hidden="1" customWidth="1"/>
    <col min="786" max="786" width="17.36328125" hidden="1" customWidth="1"/>
    <col min="787" max="787" width="1.6328125" hidden="1" customWidth="1"/>
    <col min="788" max="788" width="15.6328125" hidden="1" customWidth="1"/>
    <col min="789" max="789" width="10.453125" hidden="1" customWidth="1"/>
    <col min="790" max="790" width="3.08984375" hidden="1" customWidth="1"/>
    <col min="791" max="791" width="10.6328125" hidden="1" customWidth="1"/>
    <col min="792" max="797" width="13.6328125" hidden="1" customWidth="1"/>
    <col min="798" max="798" width="3.08984375" hidden="1" customWidth="1"/>
    <col min="799" max="799" width="10.6328125" hidden="1" customWidth="1"/>
    <col min="800" max="800" width="15.6328125" hidden="1" customWidth="1"/>
    <col min="801" max="801" width="11.6328125" hidden="1" customWidth="1"/>
    <col min="802" max="802" width="3.08984375" hidden="1" customWidth="1"/>
    <col min="803" max="1031" width="13.6328125" hidden="1"/>
    <col min="1032" max="1032" width="3.08984375" hidden="1" customWidth="1"/>
    <col min="1033" max="1033" width="6.54296875" hidden="1" customWidth="1"/>
    <col min="1034" max="1034" width="5.36328125" hidden="1" customWidth="1"/>
    <col min="1035" max="1035" width="12.453125" hidden="1" customWidth="1"/>
    <col min="1036" max="1036" width="18" hidden="1" customWidth="1"/>
    <col min="1037" max="1037" width="3.08984375" hidden="1" customWidth="1"/>
    <col min="1038" max="1038" width="26" hidden="1" customWidth="1"/>
    <col min="1039" max="1039" width="17.36328125" hidden="1" customWidth="1"/>
    <col min="1040" max="1040" width="1.6328125" hidden="1" customWidth="1"/>
    <col min="1041" max="1041" width="26" hidden="1" customWidth="1"/>
    <col min="1042" max="1042" width="17.36328125" hidden="1" customWidth="1"/>
    <col min="1043" max="1043" width="1.6328125" hidden="1" customWidth="1"/>
    <col min="1044" max="1044" width="15.6328125" hidden="1" customWidth="1"/>
    <col min="1045" max="1045" width="10.453125" hidden="1" customWidth="1"/>
    <col min="1046" max="1046" width="3.08984375" hidden="1" customWidth="1"/>
    <col min="1047" max="1047" width="10.6328125" hidden="1" customWidth="1"/>
    <col min="1048" max="1053" width="13.6328125" hidden="1" customWidth="1"/>
    <col min="1054" max="1054" width="3.08984375" hidden="1" customWidth="1"/>
    <col min="1055" max="1055" width="10.6328125" hidden="1" customWidth="1"/>
    <col min="1056" max="1056" width="15.6328125" hidden="1" customWidth="1"/>
    <col min="1057" max="1057" width="11.6328125" hidden="1" customWidth="1"/>
    <col min="1058" max="1058" width="3.08984375" hidden="1" customWidth="1"/>
    <col min="1059" max="1287" width="13.6328125" hidden="1"/>
    <col min="1288" max="1288" width="3.08984375" hidden="1" customWidth="1"/>
    <col min="1289" max="1289" width="6.54296875" hidden="1" customWidth="1"/>
    <col min="1290" max="1290" width="5.36328125" hidden="1" customWidth="1"/>
    <col min="1291" max="1291" width="12.453125" hidden="1" customWidth="1"/>
    <col min="1292" max="1292" width="18" hidden="1" customWidth="1"/>
    <col min="1293" max="1293" width="3.08984375" hidden="1" customWidth="1"/>
    <col min="1294" max="1294" width="26" hidden="1" customWidth="1"/>
    <col min="1295" max="1295" width="17.36328125" hidden="1" customWidth="1"/>
    <col min="1296" max="1296" width="1.6328125" hidden="1" customWidth="1"/>
    <col min="1297" max="1297" width="26" hidden="1" customWidth="1"/>
    <col min="1298" max="1298" width="17.36328125" hidden="1" customWidth="1"/>
    <col min="1299" max="1299" width="1.6328125" hidden="1" customWidth="1"/>
    <col min="1300" max="1300" width="15.6328125" hidden="1" customWidth="1"/>
    <col min="1301" max="1301" width="10.453125" hidden="1" customWidth="1"/>
    <col min="1302" max="1302" width="3.08984375" hidden="1" customWidth="1"/>
    <col min="1303" max="1303" width="10.6328125" hidden="1" customWidth="1"/>
    <col min="1304" max="1309" width="13.6328125" hidden="1" customWidth="1"/>
    <col min="1310" max="1310" width="3.08984375" hidden="1" customWidth="1"/>
    <col min="1311" max="1311" width="10.6328125" hidden="1" customWidth="1"/>
    <col min="1312" max="1312" width="15.6328125" hidden="1" customWidth="1"/>
    <col min="1313" max="1313" width="11.6328125" hidden="1" customWidth="1"/>
    <col min="1314" max="1314" width="3.08984375" hidden="1" customWidth="1"/>
    <col min="1315" max="1543" width="13.6328125" hidden="1"/>
    <col min="1544" max="1544" width="3.08984375" hidden="1" customWidth="1"/>
    <col min="1545" max="1545" width="6.54296875" hidden="1" customWidth="1"/>
    <col min="1546" max="1546" width="5.36328125" hidden="1" customWidth="1"/>
    <col min="1547" max="1547" width="12.453125" hidden="1" customWidth="1"/>
    <col min="1548" max="1548" width="18" hidden="1" customWidth="1"/>
    <col min="1549" max="1549" width="3.08984375" hidden="1" customWidth="1"/>
    <col min="1550" max="1550" width="26" hidden="1" customWidth="1"/>
    <col min="1551" max="1551" width="17.36328125" hidden="1" customWidth="1"/>
    <col min="1552" max="1552" width="1.6328125" hidden="1" customWidth="1"/>
    <col min="1553" max="1553" width="26" hidden="1" customWidth="1"/>
    <col min="1554" max="1554" width="17.36328125" hidden="1" customWidth="1"/>
    <col min="1555" max="1555" width="1.6328125" hidden="1" customWidth="1"/>
    <col min="1556" max="1556" width="15.6328125" hidden="1" customWidth="1"/>
    <col min="1557" max="1557" width="10.453125" hidden="1" customWidth="1"/>
    <col min="1558" max="1558" width="3.08984375" hidden="1" customWidth="1"/>
    <col min="1559" max="1559" width="10.6328125" hidden="1" customWidth="1"/>
    <col min="1560" max="1565" width="13.6328125" hidden="1" customWidth="1"/>
    <col min="1566" max="1566" width="3.08984375" hidden="1" customWidth="1"/>
    <col min="1567" max="1567" width="10.6328125" hidden="1" customWidth="1"/>
    <col min="1568" max="1568" width="15.6328125" hidden="1" customWidth="1"/>
    <col min="1569" max="1569" width="11.6328125" hidden="1" customWidth="1"/>
    <col min="1570" max="1570" width="3.08984375" hidden="1" customWidth="1"/>
    <col min="1571" max="1799" width="13.6328125" hidden="1"/>
    <col min="1800" max="1800" width="3.08984375" hidden="1" customWidth="1"/>
    <col min="1801" max="1801" width="6.54296875" hidden="1" customWidth="1"/>
    <col min="1802" max="1802" width="5.36328125" hidden="1" customWidth="1"/>
    <col min="1803" max="1803" width="12.453125" hidden="1" customWidth="1"/>
    <col min="1804" max="1804" width="18" hidden="1" customWidth="1"/>
    <col min="1805" max="1805" width="3.08984375" hidden="1" customWidth="1"/>
    <col min="1806" max="1806" width="26" hidden="1" customWidth="1"/>
    <col min="1807" max="1807" width="17.36328125" hidden="1" customWidth="1"/>
    <col min="1808" max="1808" width="1.6328125" hidden="1" customWidth="1"/>
    <col min="1809" max="1809" width="26" hidden="1" customWidth="1"/>
    <col min="1810" max="1810" width="17.36328125" hidden="1" customWidth="1"/>
    <col min="1811" max="1811" width="1.6328125" hidden="1" customWidth="1"/>
    <col min="1812" max="1812" width="15.6328125" hidden="1" customWidth="1"/>
    <col min="1813" max="1813" width="10.453125" hidden="1" customWidth="1"/>
    <col min="1814" max="1814" width="3.08984375" hidden="1" customWidth="1"/>
    <col min="1815" max="1815" width="10.6328125" hidden="1" customWidth="1"/>
    <col min="1816" max="1821" width="13.6328125" hidden="1" customWidth="1"/>
    <col min="1822" max="1822" width="3.08984375" hidden="1" customWidth="1"/>
    <col min="1823" max="1823" width="10.6328125" hidden="1" customWidth="1"/>
    <col min="1824" max="1824" width="15.6328125" hidden="1" customWidth="1"/>
    <col min="1825" max="1825" width="11.6328125" hidden="1" customWidth="1"/>
    <col min="1826" max="1826" width="3.08984375" hidden="1" customWidth="1"/>
    <col min="1827" max="2055" width="13.6328125" hidden="1"/>
    <col min="2056" max="2056" width="3.08984375" hidden="1" customWidth="1"/>
    <col min="2057" max="2057" width="6.54296875" hidden="1" customWidth="1"/>
    <col min="2058" max="2058" width="5.36328125" hidden="1" customWidth="1"/>
    <col min="2059" max="2059" width="12.453125" hidden="1" customWidth="1"/>
    <col min="2060" max="2060" width="18" hidden="1" customWidth="1"/>
    <col min="2061" max="2061" width="3.08984375" hidden="1" customWidth="1"/>
    <col min="2062" max="2062" width="26" hidden="1" customWidth="1"/>
    <col min="2063" max="2063" width="17.36328125" hidden="1" customWidth="1"/>
    <col min="2064" max="2064" width="1.6328125" hidden="1" customWidth="1"/>
    <col min="2065" max="2065" width="26" hidden="1" customWidth="1"/>
    <col min="2066" max="2066" width="17.36328125" hidden="1" customWidth="1"/>
    <col min="2067" max="2067" width="1.6328125" hidden="1" customWidth="1"/>
    <col min="2068" max="2068" width="15.6328125" hidden="1" customWidth="1"/>
    <col min="2069" max="2069" width="10.453125" hidden="1" customWidth="1"/>
    <col min="2070" max="2070" width="3.08984375" hidden="1" customWidth="1"/>
    <col min="2071" max="2071" width="10.6328125" hidden="1" customWidth="1"/>
    <col min="2072" max="2077" width="13.6328125" hidden="1" customWidth="1"/>
    <col min="2078" max="2078" width="3.08984375" hidden="1" customWidth="1"/>
    <col min="2079" max="2079" width="10.6328125" hidden="1" customWidth="1"/>
    <col min="2080" max="2080" width="15.6328125" hidden="1" customWidth="1"/>
    <col min="2081" max="2081" width="11.6328125" hidden="1" customWidth="1"/>
    <col min="2082" max="2082" width="3.08984375" hidden="1" customWidth="1"/>
    <col min="2083" max="2311" width="13.6328125" hidden="1"/>
    <col min="2312" max="2312" width="3.08984375" hidden="1" customWidth="1"/>
    <col min="2313" max="2313" width="6.54296875" hidden="1" customWidth="1"/>
    <col min="2314" max="2314" width="5.36328125" hidden="1" customWidth="1"/>
    <col min="2315" max="2315" width="12.453125" hidden="1" customWidth="1"/>
    <col min="2316" max="2316" width="18" hidden="1" customWidth="1"/>
    <col min="2317" max="2317" width="3.08984375" hidden="1" customWidth="1"/>
    <col min="2318" max="2318" width="26" hidden="1" customWidth="1"/>
    <col min="2319" max="2319" width="17.36328125" hidden="1" customWidth="1"/>
    <col min="2320" max="2320" width="1.6328125" hidden="1" customWidth="1"/>
    <col min="2321" max="2321" width="26" hidden="1" customWidth="1"/>
    <col min="2322" max="2322" width="17.36328125" hidden="1" customWidth="1"/>
    <col min="2323" max="2323" width="1.6328125" hidden="1" customWidth="1"/>
    <col min="2324" max="2324" width="15.6328125" hidden="1" customWidth="1"/>
    <col min="2325" max="2325" width="10.453125" hidden="1" customWidth="1"/>
    <col min="2326" max="2326" width="3.08984375" hidden="1" customWidth="1"/>
    <col min="2327" max="2327" width="10.6328125" hidden="1" customWidth="1"/>
    <col min="2328" max="2333" width="13.6328125" hidden="1" customWidth="1"/>
    <col min="2334" max="2334" width="3.08984375" hidden="1" customWidth="1"/>
    <col min="2335" max="2335" width="10.6328125" hidden="1" customWidth="1"/>
    <col min="2336" max="2336" width="15.6328125" hidden="1" customWidth="1"/>
    <col min="2337" max="2337" width="11.6328125" hidden="1" customWidth="1"/>
    <col min="2338" max="2338" width="3.08984375" hidden="1" customWidth="1"/>
    <col min="2339" max="2567" width="13.6328125" hidden="1"/>
    <col min="2568" max="2568" width="3.08984375" hidden="1" customWidth="1"/>
    <col min="2569" max="2569" width="6.54296875" hidden="1" customWidth="1"/>
    <col min="2570" max="2570" width="5.36328125" hidden="1" customWidth="1"/>
    <col min="2571" max="2571" width="12.453125" hidden="1" customWidth="1"/>
    <col min="2572" max="2572" width="18" hidden="1" customWidth="1"/>
    <col min="2573" max="2573" width="3.08984375" hidden="1" customWidth="1"/>
    <col min="2574" max="2574" width="26" hidden="1" customWidth="1"/>
    <col min="2575" max="2575" width="17.36328125" hidden="1" customWidth="1"/>
    <col min="2576" max="2576" width="1.6328125" hidden="1" customWidth="1"/>
    <col min="2577" max="2577" width="26" hidden="1" customWidth="1"/>
    <col min="2578" max="2578" width="17.36328125" hidden="1" customWidth="1"/>
    <col min="2579" max="2579" width="1.6328125" hidden="1" customWidth="1"/>
    <col min="2580" max="2580" width="15.6328125" hidden="1" customWidth="1"/>
    <col min="2581" max="2581" width="10.453125" hidden="1" customWidth="1"/>
    <col min="2582" max="2582" width="3.08984375" hidden="1" customWidth="1"/>
    <col min="2583" max="2583" width="10.6328125" hidden="1" customWidth="1"/>
    <col min="2584" max="2589" width="13.6328125" hidden="1" customWidth="1"/>
    <col min="2590" max="2590" width="3.08984375" hidden="1" customWidth="1"/>
    <col min="2591" max="2591" width="10.6328125" hidden="1" customWidth="1"/>
    <col min="2592" max="2592" width="15.6328125" hidden="1" customWidth="1"/>
    <col min="2593" max="2593" width="11.6328125" hidden="1" customWidth="1"/>
    <col min="2594" max="2594" width="3.08984375" hidden="1" customWidth="1"/>
    <col min="2595" max="2823" width="13.6328125" hidden="1"/>
    <col min="2824" max="2824" width="3.08984375" hidden="1" customWidth="1"/>
    <col min="2825" max="2825" width="6.54296875" hidden="1" customWidth="1"/>
    <col min="2826" max="2826" width="5.36328125" hidden="1" customWidth="1"/>
    <col min="2827" max="2827" width="12.453125" hidden="1" customWidth="1"/>
    <col min="2828" max="2828" width="18" hidden="1" customWidth="1"/>
    <col min="2829" max="2829" width="3.08984375" hidden="1" customWidth="1"/>
    <col min="2830" max="2830" width="26" hidden="1" customWidth="1"/>
    <col min="2831" max="2831" width="17.36328125" hidden="1" customWidth="1"/>
    <col min="2832" max="2832" width="1.6328125" hidden="1" customWidth="1"/>
    <col min="2833" max="2833" width="26" hidden="1" customWidth="1"/>
    <col min="2834" max="2834" width="17.36328125" hidden="1" customWidth="1"/>
    <col min="2835" max="2835" width="1.6328125" hidden="1" customWidth="1"/>
    <col min="2836" max="2836" width="15.6328125" hidden="1" customWidth="1"/>
    <col min="2837" max="2837" width="10.453125" hidden="1" customWidth="1"/>
    <col min="2838" max="2838" width="3.08984375" hidden="1" customWidth="1"/>
    <col min="2839" max="2839" width="10.6328125" hidden="1" customWidth="1"/>
    <col min="2840" max="2845" width="13.6328125" hidden="1" customWidth="1"/>
    <col min="2846" max="2846" width="3.08984375" hidden="1" customWidth="1"/>
    <col min="2847" max="2847" width="10.6328125" hidden="1" customWidth="1"/>
    <col min="2848" max="2848" width="15.6328125" hidden="1" customWidth="1"/>
    <col min="2849" max="2849" width="11.6328125" hidden="1" customWidth="1"/>
    <col min="2850" max="2850" width="3.08984375" hidden="1" customWidth="1"/>
    <col min="2851" max="3079" width="13.6328125" hidden="1"/>
    <col min="3080" max="3080" width="3.08984375" hidden="1" customWidth="1"/>
    <col min="3081" max="3081" width="6.54296875" hidden="1" customWidth="1"/>
    <col min="3082" max="3082" width="5.36328125" hidden="1" customWidth="1"/>
    <col min="3083" max="3083" width="12.453125" hidden="1" customWidth="1"/>
    <col min="3084" max="3084" width="18" hidden="1" customWidth="1"/>
    <col min="3085" max="3085" width="3.08984375" hidden="1" customWidth="1"/>
    <col min="3086" max="3086" width="26" hidden="1" customWidth="1"/>
    <col min="3087" max="3087" width="17.36328125" hidden="1" customWidth="1"/>
    <col min="3088" max="3088" width="1.6328125" hidden="1" customWidth="1"/>
    <col min="3089" max="3089" width="26" hidden="1" customWidth="1"/>
    <col min="3090" max="3090" width="17.36328125" hidden="1" customWidth="1"/>
    <col min="3091" max="3091" width="1.6328125" hidden="1" customWidth="1"/>
    <col min="3092" max="3092" width="15.6328125" hidden="1" customWidth="1"/>
    <col min="3093" max="3093" width="10.453125" hidden="1" customWidth="1"/>
    <col min="3094" max="3094" width="3.08984375" hidden="1" customWidth="1"/>
    <col min="3095" max="3095" width="10.6328125" hidden="1" customWidth="1"/>
    <col min="3096" max="3101" width="13.6328125" hidden="1" customWidth="1"/>
    <col min="3102" max="3102" width="3.08984375" hidden="1" customWidth="1"/>
    <col min="3103" max="3103" width="10.6328125" hidden="1" customWidth="1"/>
    <col min="3104" max="3104" width="15.6328125" hidden="1" customWidth="1"/>
    <col min="3105" max="3105" width="11.6328125" hidden="1" customWidth="1"/>
    <col min="3106" max="3106" width="3.08984375" hidden="1" customWidth="1"/>
    <col min="3107" max="3335" width="13.6328125" hidden="1"/>
    <col min="3336" max="3336" width="3.08984375" hidden="1" customWidth="1"/>
    <col min="3337" max="3337" width="6.54296875" hidden="1" customWidth="1"/>
    <col min="3338" max="3338" width="5.36328125" hidden="1" customWidth="1"/>
    <col min="3339" max="3339" width="12.453125" hidden="1" customWidth="1"/>
    <col min="3340" max="3340" width="18" hidden="1" customWidth="1"/>
    <col min="3341" max="3341" width="3.08984375" hidden="1" customWidth="1"/>
    <col min="3342" max="3342" width="26" hidden="1" customWidth="1"/>
    <col min="3343" max="3343" width="17.36328125" hidden="1" customWidth="1"/>
    <col min="3344" max="3344" width="1.6328125" hidden="1" customWidth="1"/>
    <col min="3345" max="3345" width="26" hidden="1" customWidth="1"/>
    <col min="3346" max="3346" width="17.36328125" hidden="1" customWidth="1"/>
    <col min="3347" max="3347" width="1.6328125" hidden="1" customWidth="1"/>
    <col min="3348" max="3348" width="15.6328125" hidden="1" customWidth="1"/>
    <col min="3349" max="3349" width="10.453125" hidden="1" customWidth="1"/>
    <col min="3350" max="3350" width="3.08984375" hidden="1" customWidth="1"/>
    <col min="3351" max="3351" width="10.6328125" hidden="1" customWidth="1"/>
    <col min="3352" max="3357" width="13.6328125" hidden="1" customWidth="1"/>
    <col min="3358" max="3358" width="3.08984375" hidden="1" customWidth="1"/>
    <col min="3359" max="3359" width="10.6328125" hidden="1" customWidth="1"/>
    <col min="3360" max="3360" width="15.6328125" hidden="1" customWidth="1"/>
    <col min="3361" max="3361" width="11.6328125" hidden="1" customWidth="1"/>
    <col min="3362" max="3362" width="3.08984375" hidden="1" customWidth="1"/>
    <col min="3363" max="3591" width="13.6328125" hidden="1"/>
    <col min="3592" max="3592" width="3.08984375" hidden="1" customWidth="1"/>
    <col min="3593" max="3593" width="6.54296875" hidden="1" customWidth="1"/>
    <col min="3594" max="3594" width="5.36328125" hidden="1" customWidth="1"/>
    <col min="3595" max="3595" width="12.453125" hidden="1" customWidth="1"/>
    <col min="3596" max="3596" width="18" hidden="1" customWidth="1"/>
    <col min="3597" max="3597" width="3.08984375" hidden="1" customWidth="1"/>
    <col min="3598" max="3598" width="26" hidden="1" customWidth="1"/>
    <col min="3599" max="3599" width="17.36328125" hidden="1" customWidth="1"/>
    <col min="3600" max="3600" width="1.6328125" hidden="1" customWidth="1"/>
    <col min="3601" max="3601" width="26" hidden="1" customWidth="1"/>
    <col min="3602" max="3602" width="17.36328125" hidden="1" customWidth="1"/>
    <col min="3603" max="3603" width="1.6328125" hidden="1" customWidth="1"/>
    <col min="3604" max="3604" width="15.6328125" hidden="1" customWidth="1"/>
    <col min="3605" max="3605" width="10.453125" hidden="1" customWidth="1"/>
    <col min="3606" max="3606" width="3.08984375" hidden="1" customWidth="1"/>
    <col min="3607" max="3607" width="10.6328125" hidden="1" customWidth="1"/>
    <col min="3608" max="3613" width="13.6328125" hidden="1" customWidth="1"/>
    <col min="3614" max="3614" width="3.08984375" hidden="1" customWidth="1"/>
    <col min="3615" max="3615" width="10.6328125" hidden="1" customWidth="1"/>
    <col min="3616" max="3616" width="15.6328125" hidden="1" customWidth="1"/>
    <col min="3617" max="3617" width="11.6328125" hidden="1" customWidth="1"/>
    <col min="3618" max="3618" width="3.08984375" hidden="1" customWidth="1"/>
    <col min="3619" max="3847" width="13.6328125" hidden="1"/>
    <col min="3848" max="3848" width="3.08984375" hidden="1" customWidth="1"/>
    <col min="3849" max="3849" width="6.54296875" hidden="1" customWidth="1"/>
    <col min="3850" max="3850" width="5.36328125" hidden="1" customWidth="1"/>
    <col min="3851" max="3851" width="12.453125" hidden="1" customWidth="1"/>
    <col min="3852" max="3852" width="18" hidden="1" customWidth="1"/>
    <col min="3853" max="3853" width="3.08984375" hidden="1" customWidth="1"/>
    <col min="3854" max="3854" width="26" hidden="1" customWidth="1"/>
    <col min="3855" max="3855" width="17.36328125" hidden="1" customWidth="1"/>
    <col min="3856" max="3856" width="1.6328125" hidden="1" customWidth="1"/>
    <col min="3857" max="3857" width="26" hidden="1" customWidth="1"/>
    <col min="3858" max="3858" width="17.36328125" hidden="1" customWidth="1"/>
    <col min="3859" max="3859" width="1.6328125" hidden="1" customWidth="1"/>
    <col min="3860" max="3860" width="15.6328125" hidden="1" customWidth="1"/>
    <col min="3861" max="3861" width="10.453125" hidden="1" customWidth="1"/>
    <col min="3862" max="3862" width="3.08984375" hidden="1" customWidth="1"/>
    <col min="3863" max="3863" width="10.6328125" hidden="1" customWidth="1"/>
    <col min="3864" max="3869" width="13.6328125" hidden="1" customWidth="1"/>
    <col min="3870" max="3870" width="3.08984375" hidden="1" customWidth="1"/>
    <col min="3871" max="3871" width="10.6328125" hidden="1" customWidth="1"/>
    <col min="3872" max="3872" width="15.6328125" hidden="1" customWidth="1"/>
    <col min="3873" max="3873" width="11.6328125" hidden="1" customWidth="1"/>
    <col min="3874" max="3874" width="3.08984375" hidden="1" customWidth="1"/>
    <col min="3875" max="4103" width="13.6328125" hidden="1"/>
    <col min="4104" max="4104" width="3.08984375" hidden="1" customWidth="1"/>
    <col min="4105" max="4105" width="6.54296875" hidden="1" customWidth="1"/>
    <col min="4106" max="4106" width="5.36328125" hidden="1" customWidth="1"/>
    <col min="4107" max="4107" width="12.453125" hidden="1" customWidth="1"/>
    <col min="4108" max="4108" width="18" hidden="1" customWidth="1"/>
    <col min="4109" max="4109" width="3.08984375" hidden="1" customWidth="1"/>
    <col min="4110" max="4110" width="26" hidden="1" customWidth="1"/>
    <col min="4111" max="4111" width="17.36328125" hidden="1" customWidth="1"/>
    <col min="4112" max="4112" width="1.6328125" hidden="1" customWidth="1"/>
    <col min="4113" max="4113" width="26" hidden="1" customWidth="1"/>
    <col min="4114" max="4114" width="17.36328125" hidden="1" customWidth="1"/>
    <col min="4115" max="4115" width="1.6328125" hidden="1" customWidth="1"/>
    <col min="4116" max="4116" width="15.6328125" hidden="1" customWidth="1"/>
    <col min="4117" max="4117" width="10.453125" hidden="1" customWidth="1"/>
    <col min="4118" max="4118" width="3.08984375" hidden="1" customWidth="1"/>
    <col min="4119" max="4119" width="10.6328125" hidden="1" customWidth="1"/>
    <col min="4120" max="4125" width="13.6328125" hidden="1" customWidth="1"/>
    <col min="4126" max="4126" width="3.08984375" hidden="1" customWidth="1"/>
    <col min="4127" max="4127" width="10.6328125" hidden="1" customWidth="1"/>
    <col min="4128" max="4128" width="15.6328125" hidden="1" customWidth="1"/>
    <col min="4129" max="4129" width="11.6328125" hidden="1" customWidth="1"/>
    <col min="4130" max="4130" width="3.08984375" hidden="1" customWidth="1"/>
    <col min="4131" max="4359" width="13.6328125" hidden="1"/>
    <col min="4360" max="4360" width="3.08984375" hidden="1" customWidth="1"/>
    <col min="4361" max="4361" width="6.54296875" hidden="1" customWidth="1"/>
    <col min="4362" max="4362" width="5.36328125" hidden="1" customWidth="1"/>
    <col min="4363" max="4363" width="12.453125" hidden="1" customWidth="1"/>
    <col min="4364" max="4364" width="18" hidden="1" customWidth="1"/>
    <col min="4365" max="4365" width="3.08984375" hidden="1" customWidth="1"/>
    <col min="4366" max="4366" width="26" hidden="1" customWidth="1"/>
    <col min="4367" max="4367" width="17.36328125" hidden="1" customWidth="1"/>
    <col min="4368" max="4368" width="1.6328125" hidden="1" customWidth="1"/>
    <col min="4369" max="4369" width="26" hidden="1" customWidth="1"/>
    <col min="4370" max="4370" width="17.36328125" hidden="1" customWidth="1"/>
    <col min="4371" max="4371" width="1.6328125" hidden="1" customWidth="1"/>
    <col min="4372" max="4372" width="15.6328125" hidden="1" customWidth="1"/>
    <col min="4373" max="4373" width="10.453125" hidden="1" customWidth="1"/>
    <col min="4374" max="4374" width="3.08984375" hidden="1" customWidth="1"/>
    <col min="4375" max="4375" width="10.6328125" hidden="1" customWidth="1"/>
    <col min="4376" max="4381" width="13.6328125" hidden="1" customWidth="1"/>
    <col min="4382" max="4382" width="3.08984375" hidden="1" customWidth="1"/>
    <col min="4383" max="4383" width="10.6328125" hidden="1" customWidth="1"/>
    <col min="4384" max="4384" width="15.6328125" hidden="1" customWidth="1"/>
    <col min="4385" max="4385" width="11.6328125" hidden="1" customWidth="1"/>
    <col min="4386" max="4386" width="3.08984375" hidden="1" customWidth="1"/>
    <col min="4387" max="4615" width="13.6328125" hidden="1"/>
    <col min="4616" max="4616" width="3.08984375" hidden="1" customWidth="1"/>
    <col min="4617" max="4617" width="6.54296875" hidden="1" customWidth="1"/>
    <col min="4618" max="4618" width="5.36328125" hidden="1" customWidth="1"/>
    <col min="4619" max="4619" width="12.453125" hidden="1" customWidth="1"/>
    <col min="4620" max="4620" width="18" hidden="1" customWidth="1"/>
    <col min="4621" max="4621" width="3.08984375" hidden="1" customWidth="1"/>
    <col min="4622" max="4622" width="26" hidden="1" customWidth="1"/>
    <col min="4623" max="4623" width="17.36328125" hidden="1" customWidth="1"/>
    <col min="4624" max="4624" width="1.6328125" hidden="1" customWidth="1"/>
    <col min="4625" max="4625" width="26" hidden="1" customWidth="1"/>
    <col min="4626" max="4626" width="17.36328125" hidden="1" customWidth="1"/>
    <col min="4627" max="4627" width="1.6328125" hidden="1" customWidth="1"/>
    <col min="4628" max="4628" width="15.6328125" hidden="1" customWidth="1"/>
    <col min="4629" max="4629" width="10.453125" hidden="1" customWidth="1"/>
    <col min="4630" max="4630" width="3.08984375" hidden="1" customWidth="1"/>
    <col min="4631" max="4631" width="10.6328125" hidden="1" customWidth="1"/>
    <col min="4632" max="4637" width="13.6328125" hidden="1" customWidth="1"/>
    <col min="4638" max="4638" width="3.08984375" hidden="1" customWidth="1"/>
    <col min="4639" max="4639" width="10.6328125" hidden="1" customWidth="1"/>
    <col min="4640" max="4640" width="15.6328125" hidden="1" customWidth="1"/>
    <col min="4641" max="4641" width="11.6328125" hidden="1" customWidth="1"/>
    <col min="4642" max="4642" width="3.08984375" hidden="1" customWidth="1"/>
    <col min="4643" max="4871" width="13.6328125" hidden="1"/>
    <col min="4872" max="4872" width="3.08984375" hidden="1" customWidth="1"/>
    <col min="4873" max="4873" width="6.54296875" hidden="1" customWidth="1"/>
    <col min="4874" max="4874" width="5.36328125" hidden="1" customWidth="1"/>
    <col min="4875" max="4875" width="12.453125" hidden="1" customWidth="1"/>
    <col min="4876" max="4876" width="18" hidden="1" customWidth="1"/>
    <col min="4877" max="4877" width="3.08984375" hidden="1" customWidth="1"/>
    <col min="4878" max="4878" width="26" hidden="1" customWidth="1"/>
    <col min="4879" max="4879" width="17.36328125" hidden="1" customWidth="1"/>
    <col min="4880" max="4880" width="1.6328125" hidden="1" customWidth="1"/>
    <col min="4881" max="4881" width="26" hidden="1" customWidth="1"/>
    <col min="4882" max="4882" width="17.36328125" hidden="1" customWidth="1"/>
    <col min="4883" max="4883" width="1.6328125" hidden="1" customWidth="1"/>
    <col min="4884" max="4884" width="15.6328125" hidden="1" customWidth="1"/>
    <col min="4885" max="4885" width="10.453125" hidden="1" customWidth="1"/>
    <col min="4886" max="4886" width="3.08984375" hidden="1" customWidth="1"/>
    <col min="4887" max="4887" width="10.6328125" hidden="1" customWidth="1"/>
    <col min="4888" max="4893" width="13.6328125" hidden="1" customWidth="1"/>
    <col min="4894" max="4894" width="3.08984375" hidden="1" customWidth="1"/>
    <col min="4895" max="4895" width="10.6328125" hidden="1" customWidth="1"/>
    <col min="4896" max="4896" width="15.6328125" hidden="1" customWidth="1"/>
    <col min="4897" max="4897" width="11.6328125" hidden="1" customWidth="1"/>
    <col min="4898" max="4898" width="3.08984375" hidden="1" customWidth="1"/>
    <col min="4899" max="5127" width="13.6328125" hidden="1"/>
    <col min="5128" max="5128" width="3.08984375" hidden="1" customWidth="1"/>
    <col min="5129" max="5129" width="6.54296875" hidden="1" customWidth="1"/>
    <col min="5130" max="5130" width="5.36328125" hidden="1" customWidth="1"/>
    <col min="5131" max="5131" width="12.453125" hidden="1" customWidth="1"/>
    <col min="5132" max="5132" width="18" hidden="1" customWidth="1"/>
    <col min="5133" max="5133" width="3.08984375" hidden="1" customWidth="1"/>
    <col min="5134" max="5134" width="26" hidden="1" customWidth="1"/>
    <col min="5135" max="5135" width="17.36328125" hidden="1" customWidth="1"/>
    <col min="5136" max="5136" width="1.6328125" hidden="1" customWidth="1"/>
    <col min="5137" max="5137" width="26" hidden="1" customWidth="1"/>
    <col min="5138" max="5138" width="17.36328125" hidden="1" customWidth="1"/>
    <col min="5139" max="5139" width="1.6328125" hidden="1" customWidth="1"/>
    <col min="5140" max="5140" width="15.6328125" hidden="1" customWidth="1"/>
    <col min="5141" max="5141" width="10.453125" hidden="1" customWidth="1"/>
    <col min="5142" max="5142" width="3.08984375" hidden="1" customWidth="1"/>
    <col min="5143" max="5143" width="10.6328125" hidden="1" customWidth="1"/>
    <col min="5144" max="5149" width="13.6328125" hidden="1" customWidth="1"/>
    <col min="5150" max="5150" width="3.08984375" hidden="1" customWidth="1"/>
    <col min="5151" max="5151" width="10.6328125" hidden="1" customWidth="1"/>
    <col min="5152" max="5152" width="15.6328125" hidden="1" customWidth="1"/>
    <col min="5153" max="5153" width="11.6328125" hidden="1" customWidth="1"/>
    <col min="5154" max="5154" width="3.08984375" hidden="1" customWidth="1"/>
    <col min="5155" max="5383" width="13.6328125" hidden="1"/>
    <col min="5384" max="5384" width="3.08984375" hidden="1" customWidth="1"/>
    <col min="5385" max="5385" width="6.54296875" hidden="1" customWidth="1"/>
    <col min="5386" max="5386" width="5.36328125" hidden="1" customWidth="1"/>
    <col min="5387" max="5387" width="12.453125" hidden="1" customWidth="1"/>
    <col min="5388" max="5388" width="18" hidden="1" customWidth="1"/>
    <col min="5389" max="5389" width="3.08984375" hidden="1" customWidth="1"/>
    <col min="5390" max="5390" width="26" hidden="1" customWidth="1"/>
    <col min="5391" max="5391" width="17.36328125" hidden="1" customWidth="1"/>
    <col min="5392" max="5392" width="1.6328125" hidden="1" customWidth="1"/>
    <col min="5393" max="5393" width="26" hidden="1" customWidth="1"/>
    <col min="5394" max="5394" width="17.36328125" hidden="1" customWidth="1"/>
    <col min="5395" max="5395" width="1.6328125" hidden="1" customWidth="1"/>
    <col min="5396" max="5396" width="15.6328125" hidden="1" customWidth="1"/>
    <col min="5397" max="5397" width="10.453125" hidden="1" customWidth="1"/>
    <col min="5398" max="5398" width="3.08984375" hidden="1" customWidth="1"/>
    <col min="5399" max="5399" width="10.6328125" hidden="1" customWidth="1"/>
    <col min="5400" max="5405" width="13.6328125" hidden="1" customWidth="1"/>
    <col min="5406" max="5406" width="3.08984375" hidden="1" customWidth="1"/>
    <col min="5407" max="5407" width="10.6328125" hidden="1" customWidth="1"/>
    <col min="5408" max="5408" width="15.6328125" hidden="1" customWidth="1"/>
    <col min="5409" max="5409" width="11.6328125" hidden="1" customWidth="1"/>
    <col min="5410" max="5410" width="3.08984375" hidden="1" customWidth="1"/>
    <col min="5411" max="5639" width="13.6328125" hidden="1"/>
    <col min="5640" max="5640" width="3.08984375" hidden="1" customWidth="1"/>
    <col min="5641" max="5641" width="6.54296875" hidden="1" customWidth="1"/>
    <col min="5642" max="5642" width="5.36328125" hidden="1" customWidth="1"/>
    <col min="5643" max="5643" width="12.453125" hidden="1" customWidth="1"/>
    <col min="5644" max="5644" width="18" hidden="1" customWidth="1"/>
    <col min="5645" max="5645" width="3.08984375" hidden="1" customWidth="1"/>
    <col min="5646" max="5646" width="26" hidden="1" customWidth="1"/>
    <col min="5647" max="5647" width="17.36328125" hidden="1" customWidth="1"/>
    <col min="5648" max="5648" width="1.6328125" hidden="1" customWidth="1"/>
    <col min="5649" max="5649" width="26" hidden="1" customWidth="1"/>
    <col min="5650" max="5650" width="17.36328125" hidden="1" customWidth="1"/>
    <col min="5651" max="5651" width="1.6328125" hidden="1" customWidth="1"/>
    <col min="5652" max="5652" width="15.6328125" hidden="1" customWidth="1"/>
    <col min="5653" max="5653" width="10.453125" hidden="1" customWidth="1"/>
    <col min="5654" max="5654" width="3.08984375" hidden="1" customWidth="1"/>
    <col min="5655" max="5655" width="10.6328125" hidden="1" customWidth="1"/>
    <col min="5656" max="5661" width="13.6328125" hidden="1" customWidth="1"/>
    <col min="5662" max="5662" width="3.08984375" hidden="1" customWidth="1"/>
    <col min="5663" max="5663" width="10.6328125" hidden="1" customWidth="1"/>
    <col min="5664" max="5664" width="15.6328125" hidden="1" customWidth="1"/>
    <col min="5665" max="5665" width="11.6328125" hidden="1" customWidth="1"/>
    <col min="5666" max="5666" width="3.08984375" hidden="1" customWidth="1"/>
    <col min="5667" max="5895" width="13.6328125" hidden="1"/>
    <col min="5896" max="5896" width="3.08984375" hidden="1" customWidth="1"/>
    <col min="5897" max="5897" width="6.54296875" hidden="1" customWidth="1"/>
    <col min="5898" max="5898" width="5.36328125" hidden="1" customWidth="1"/>
    <col min="5899" max="5899" width="12.453125" hidden="1" customWidth="1"/>
    <col min="5900" max="5900" width="18" hidden="1" customWidth="1"/>
    <col min="5901" max="5901" width="3.08984375" hidden="1" customWidth="1"/>
    <col min="5902" max="5902" width="26" hidden="1" customWidth="1"/>
    <col min="5903" max="5903" width="17.36328125" hidden="1" customWidth="1"/>
    <col min="5904" max="5904" width="1.6328125" hidden="1" customWidth="1"/>
    <col min="5905" max="5905" width="26" hidden="1" customWidth="1"/>
    <col min="5906" max="5906" width="17.36328125" hidden="1" customWidth="1"/>
    <col min="5907" max="5907" width="1.6328125" hidden="1" customWidth="1"/>
    <col min="5908" max="5908" width="15.6328125" hidden="1" customWidth="1"/>
    <col min="5909" max="5909" width="10.453125" hidden="1" customWidth="1"/>
    <col min="5910" max="5910" width="3.08984375" hidden="1" customWidth="1"/>
    <col min="5911" max="5911" width="10.6328125" hidden="1" customWidth="1"/>
    <col min="5912" max="5917" width="13.6328125" hidden="1" customWidth="1"/>
    <col min="5918" max="5918" width="3.08984375" hidden="1" customWidth="1"/>
    <col min="5919" max="5919" width="10.6328125" hidden="1" customWidth="1"/>
    <col min="5920" max="5920" width="15.6328125" hidden="1" customWidth="1"/>
    <col min="5921" max="5921" width="11.6328125" hidden="1" customWidth="1"/>
    <col min="5922" max="5922" width="3.08984375" hidden="1" customWidth="1"/>
    <col min="5923" max="6151" width="13.6328125" hidden="1"/>
    <col min="6152" max="6152" width="3.08984375" hidden="1" customWidth="1"/>
    <col min="6153" max="6153" width="6.54296875" hidden="1" customWidth="1"/>
    <col min="6154" max="6154" width="5.36328125" hidden="1" customWidth="1"/>
    <col min="6155" max="6155" width="12.453125" hidden="1" customWidth="1"/>
    <col min="6156" max="6156" width="18" hidden="1" customWidth="1"/>
    <col min="6157" max="6157" width="3.08984375" hidden="1" customWidth="1"/>
    <col min="6158" max="6158" width="26" hidden="1" customWidth="1"/>
    <col min="6159" max="6159" width="17.36328125" hidden="1" customWidth="1"/>
    <col min="6160" max="6160" width="1.6328125" hidden="1" customWidth="1"/>
    <col min="6161" max="6161" width="26" hidden="1" customWidth="1"/>
    <col min="6162" max="6162" width="17.36328125" hidden="1" customWidth="1"/>
    <col min="6163" max="6163" width="1.6328125" hidden="1" customWidth="1"/>
    <col min="6164" max="6164" width="15.6328125" hidden="1" customWidth="1"/>
    <col min="6165" max="6165" width="10.453125" hidden="1" customWidth="1"/>
    <col min="6166" max="6166" width="3.08984375" hidden="1" customWidth="1"/>
    <col min="6167" max="6167" width="10.6328125" hidden="1" customWidth="1"/>
    <col min="6168" max="6173" width="13.6328125" hidden="1" customWidth="1"/>
    <col min="6174" max="6174" width="3.08984375" hidden="1" customWidth="1"/>
    <col min="6175" max="6175" width="10.6328125" hidden="1" customWidth="1"/>
    <col min="6176" max="6176" width="15.6328125" hidden="1" customWidth="1"/>
    <col min="6177" max="6177" width="11.6328125" hidden="1" customWidth="1"/>
    <col min="6178" max="6178" width="3.08984375" hidden="1" customWidth="1"/>
    <col min="6179" max="6407" width="13.6328125" hidden="1"/>
    <col min="6408" max="6408" width="3.08984375" hidden="1" customWidth="1"/>
    <col min="6409" max="6409" width="6.54296875" hidden="1" customWidth="1"/>
    <col min="6410" max="6410" width="5.36328125" hidden="1" customWidth="1"/>
    <col min="6411" max="6411" width="12.453125" hidden="1" customWidth="1"/>
    <col min="6412" max="6412" width="18" hidden="1" customWidth="1"/>
    <col min="6413" max="6413" width="3.08984375" hidden="1" customWidth="1"/>
    <col min="6414" max="6414" width="26" hidden="1" customWidth="1"/>
    <col min="6415" max="6415" width="17.36328125" hidden="1" customWidth="1"/>
    <col min="6416" max="6416" width="1.6328125" hidden="1" customWidth="1"/>
    <col min="6417" max="6417" width="26" hidden="1" customWidth="1"/>
    <col min="6418" max="6418" width="17.36328125" hidden="1" customWidth="1"/>
    <col min="6419" max="6419" width="1.6328125" hidden="1" customWidth="1"/>
    <col min="6420" max="6420" width="15.6328125" hidden="1" customWidth="1"/>
    <col min="6421" max="6421" width="10.453125" hidden="1" customWidth="1"/>
    <col min="6422" max="6422" width="3.08984375" hidden="1" customWidth="1"/>
    <col min="6423" max="6423" width="10.6328125" hidden="1" customWidth="1"/>
    <col min="6424" max="6429" width="13.6328125" hidden="1" customWidth="1"/>
    <col min="6430" max="6430" width="3.08984375" hidden="1" customWidth="1"/>
    <col min="6431" max="6431" width="10.6328125" hidden="1" customWidth="1"/>
    <col min="6432" max="6432" width="15.6328125" hidden="1" customWidth="1"/>
    <col min="6433" max="6433" width="11.6328125" hidden="1" customWidth="1"/>
    <col min="6434" max="6434" width="3.08984375" hidden="1" customWidth="1"/>
    <col min="6435" max="6663" width="13.6328125" hidden="1"/>
    <col min="6664" max="6664" width="3.08984375" hidden="1" customWidth="1"/>
    <col min="6665" max="6665" width="6.54296875" hidden="1" customWidth="1"/>
    <col min="6666" max="6666" width="5.36328125" hidden="1" customWidth="1"/>
    <col min="6667" max="6667" width="12.453125" hidden="1" customWidth="1"/>
    <col min="6668" max="6668" width="18" hidden="1" customWidth="1"/>
    <col min="6669" max="6669" width="3.08984375" hidden="1" customWidth="1"/>
    <col min="6670" max="6670" width="26" hidden="1" customWidth="1"/>
    <col min="6671" max="6671" width="17.36328125" hidden="1" customWidth="1"/>
    <col min="6672" max="6672" width="1.6328125" hidden="1" customWidth="1"/>
    <col min="6673" max="6673" width="26" hidden="1" customWidth="1"/>
    <col min="6674" max="6674" width="17.36328125" hidden="1" customWidth="1"/>
    <col min="6675" max="6675" width="1.6328125" hidden="1" customWidth="1"/>
    <col min="6676" max="6676" width="15.6328125" hidden="1" customWidth="1"/>
    <col min="6677" max="6677" width="10.453125" hidden="1" customWidth="1"/>
    <col min="6678" max="6678" width="3.08984375" hidden="1" customWidth="1"/>
    <col min="6679" max="6679" width="10.6328125" hidden="1" customWidth="1"/>
    <col min="6680" max="6685" width="13.6328125" hidden="1" customWidth="1"/>
    <col min="6686" max="6686" width="3.08984375" hidden="1" customWidth="1"/>
    <col min="6687" max="6687" width="10.6328125" hidden="1" customWidth="1"/>
    <col min="6688" max="6688" width="15.6328125" hidden="1" customWidth="1"/>
    <col min="6689" max="6689" width="11.6328125" hidden="1" customWidth="1"/>
    <col min="6690" max="6690" width="3.08984375" hidden="1" customWidth="1"/>
    <col min="6691" max="6919" width="13.6328125" hidden="1"/>
    <col min="6920" max="6920" width="3.08984375" hidden="1" customWidth="1"/>
    <col min="6921" max="6921" width="6.54296875" hidden="1" customWidth="1"/>
    <col min="6922" max="6922" width="5.36328125" hidden="1" customWidth="1"/>
    <col min="6923" max="6923" width="12.453125" hidden="1" customWidth="1"/>
    <col min="6924" max="6924" width="18" hidden="1" customWidth="1"/>
    <col min="6925" max="6925" width="3.08984375" hidden="1" customWidth="1"/>
    <col min="6926" max="6926" width="26" hidden="1" customWidth="1"/>
    <col min="6927" max="6927" width="17.36328125" hidden="1" customWidth="1"/>
    <col min="6928" max="6928" width="1.6328125" hidden="1" customWidth="1"/>
    <col min="6929" max="6929" width="26" hidden="1" customWidth="1"/>
    <col min="6930" max="6930" width="17.36328125" hidden="1" customWidth="1"/>
    <col min="6931" max="6931" width="1.6328125" hidden="1" customWidth="1"/>
    <col min="6932" max="6932" width="15.6328125" hidden="1" customWidth="1"/>
    <col min="6933" max="6933" width="10.453125" hidden="1" customWidth="1"/>
    <col min="6934" max="6934" width="3.08984375" hidden="1" customWidth="1"/>
    <col min="6935" max="6935" width="10.6328125" hidden="1" customWidth="1"/>
    <col min="6936" max="6941" width="13.6328125" hidden="1" customWidth="1"/>
    <col min="6942" max="6942" width="3.08984375" hidden="1" customWidth="1"/>
    <col min="6943" max="6943" width="10.6328125" hidden="1" customWidth="1"/>
    <col min="6944" max="6944" width="15.6328125" hidden="1" customWidth="1"/>
    <col min="6945" max="6945" width="11.6328125" hidden="1" customWidth="1"/>
    <col min="6946" max="6946" width="3.08984375" hidden="1" customWidth="1"/>
    <col min="6947" max="7175" width="13.6328125" hidden="1"/>
    <col min="7176" max="7176" width="3.08984375" hidden="1" customWidth="1"/>
    <col min="7177" max="7177" width="6.54296875" hidden="1" customWidth="1"/>
    <col min="7178" max="7178" width="5.36328125" hidden="1" customWidth="1"/>
    <col min="7179" max="7179" width="12.453125" hidden="1" customWidth="1"/>
    <col min="7180" max="7180" width="18" hidden="1" customWidth="1"/>
    <col min="7181" max="7181" width="3.08984375" hidden="1" customWidth="1"/>
    <col min="7182" max="7182" width="26" hidden="1" customWidth="1"/>
    <col min="7183" max="7183" width="17.36328125" hidden="1" customWidth="1"/>
    <col min="7184" max="7184" width="1.6328125" hidden="1" customWidth="1"/>
    <col min="7185" max="7185" width="26" hidden="1" customWidth="1"/>
    <col min="7186" max="7186" width="17.36328125" hidden="1" customWidth="1"/>
    <col min="7187" max="7187" width="1.6328125" hidden="1" customWidth="1"/>
    <col min="7188" max="7188" width="15.6328125" hidden="1" customWidth="1"/>
    <col min="7189" max="7189" width="10.453125" hidden="1" customWidth="1"/>
    <col min="7190" max="7190" width="3.08984375" hidden="1" customWidth="1"/>
    <col min="7191" max="7191" width="10.6328125" hidden="1" customWidth="1"/>
    <col min="7192" max="7197" width="13.6328125" hidden="1" customWidth="1"/>
    <col min="7198" max="7198" width="3.08984375" hidden="1" customWidth="1"/>
    <col min="7199" max="7199" width="10.6328125" hidden="1" customWidth="1"/>
    <col min="7200" max="7200" width="15.6328125" hidden="1" customWidth="1"/>
    <col min="7201" max="7201" width="11.6328125" hidden="1" customWidth="1"/>
    <col min="7202" max="7202" width="3.08984375" hidden="1" customWidth="1"/>
    <col min="7203" max="7431" width="13.6328125" hidden="1"/>
    <col min="7432" max="7432" width="3.08984375" hidden="1" customWidth="1"/>
    <col min="7433" max="7433" width="6.54296875" hidden="1" customWidth="1"/>
    <col min="7434" max="7434" width="5.36328125" hidden="1" customWidth="1"/>
    <col min="7435" max="7435" width="12.453125" hidden="1" customWidth="1"/>
    <col min="7436" max="7436" width="18" hidden="1" customWidth="1"/>
    <col min="7437" max="7437" width="3.08984375" hidden="1" customWidth="1"/>
    <col min="7438" max="7438" width="26" hidden="1" customWidth="1"/>
    <col min="7439" max="7439" width="17.36328125" hidden="1" customWidth="1"/>
    <col min="7440" max="7440" width="1.6328125" hidden="1" customWidth="1"/>
    <col min="7441" max="7441" width="26" hidden="1" customWidth="1"/>
    <col min="7442" max="7442" width="17.36328125" hidden="1" customWidth="1"/>
    <col min="7443" max="7443" width="1.6328125" hidden="1" customWidth="1"/>
    <col min="7444" max="7444" width="15.6328125" hidden="1" customWidth="1"/>
    <col min="7445" max="7445" width="10.453125" hidden="1" customWidth="1"/>
    <col min="7446" max="7446" width="3.08984375" hidden="1" customWidth="1"/>
    <col min="7447" max="7447" width="10.6328125" hidden="1" customWidth="1"/>
    <col min="7448" max="7453" width="13.6328125" hidden="1" customWidth="1"/>
    <col min="7454" max="7454" width="3.08984375" hidden="1" customWidth="1"/>
    <col min="7455" max="7455" width="10.6328125" hidden="1" customWidth="1"/>
    <col min="7456" max="7456" width="15.6328125" hidden="1" customWidth="1"/>
    <col min="7457" max="7457" width="11.6328125" hidden="1" customWidth="1"/>
    <col min="7458" max="7458" width="3.08984375" hidden="1" customWidth="1"/>
    <col min="7459" max="7687" width="13.6328125" hidden="1"/>
    <col min="7688" max="7688" width="3.08984375" hidden="1" customWidth="1"/>
    <col min="7689" max="7689" width="6.54296875" hidden="1" customWidth="1"/>
    <col min="7690" max="7690" width="5.36328125" hidden="1" customWidth="1"/>
    <col min="7691" max="7691" width="12.453125" hidden="1" customWidth="1"/>
    <col min="7692" max="7692" width="18" hidden="1" customWidth="1"/>
    <col min="7693" max="7693" width="3.08984375" hidden="1" customWidth="1"/>
    <col min="7694" max="7694" width="26" hidden="1" customWidth="1"/>
    <col min="7695" max="7695" width="17.36328125" hidden="1" customWidth="1"/>
    <col min="7696" max="7696" width="1.6328125" hidden="1" customWidth="1"/>
    <col min="7697" max="7697" width="26" hidden="1" customWidth="1"/>
    <col min="7698" max="7698" width="17.36328125" hidden="1" customWidth="1"/>
    <col min="7699" max="7699" width="1.6328125" hidden="1" customWidth="1"/>
    <col min="7700" max="7700" width="15.6328125" hidden="1" customWidth="1"/>
    <col min="7701" max="7701" width="10.453125" hidden="1" customWidth="1"/>
    <col min="7702" max="7702" width="3.08984375" hidden="1" customWidth="1"/>
    <col min="7703" max="7703" width="10.6328125" hidden="1" customWidth="1"/>
    <col min="7704" max="7709" width="13.6328125" hidden="1" customWidth="1"/>
    <col min="7710" max="7710" width="3.08984375" hidden="1" customWidth="1"/>
    <col min="7711" max="7711" width="10.6328125" hidden="1" customWidth="1"/>
    <col min="7712" max="7712" width="15.6328125" hidden="1" customWidth="1"/>
    <col min="7713" max="7713" width="11.6328125" hidden="1" customWidth="1"/>
    <col min="7714" max="7714" width="3.08984375" hidden="1" customWidth="1"/>
    <col min="7715" max="7943" width="13.6328125" hidden="1"/>
    <col min="7944" max="7944" width="3.08984375" hidden="1" customWidth="1"/>
    <col min="7945" max="7945" width="6.54296875" hidden="1" customWidth="1"/>
    <col min="7946" max="7946" width="5.36328125" hidden="1" customWidth="1"/>
    <col min="7947" max="7947" width="12.453125" hidden="1" customWidth="1"/>
    <col min="7948" max="7948" width="18" hidden="1" customWidth="1"/>
    <col min="7949" max="7949" width="3.08984375" hidden="1" customWidth="1"/>
    <col min="7950" max="7950" width="26" hidden="1" customWidth="1"/>
    <col min="7951" max="7951" width="17.36328125" hidden="1" customWidth="1"/>
    <col min="7952" max="7952" width="1.6328125" hidden="1" customWidth="1"/>
    <col min="7953" max="7953" width="26" hidden="1" customWidth="1"/>
    <col min="7954" max="7954" width="17.36328125" hidden="1" customWidth="1"/>
    <col min="7955" max="7955" width="1.6328125" hidden="1" customWidth="1"/>
    <col min="7956" max="7956" width="15.6328125" hidden="1" customWidth="1"/>
    <col min="7957" max="7957" width="10.453125" hidden="1" customWidth="1"/>
    <col min="7958" max="7958" width="3.08984375" hidden="1" customWidth="1"/>
    <col min="7959" max="7959" width="10.6328125" hidden="1" customWidth="1"/>
    <col min="7960" max="7965" width="13.6328125" hidden="1" customWidth="1"/>
    <col min="7966" max="7966" width="3.08984375" hidden="1" customWidth="1"/>
    <col min="7967" max="7967" width="10.6328125" hidden="1" customWidth="1"/>
    <col min="7968" max="7968" width="15.6328125" hidden="1" customWidth="1"/>
    <col min="7969" max="7969" width="11.6328125" hidden="1" customWidth="1"/>
    <col min="7970" max="7970" width="3.08984375" hidden="1" customWidth="1"/>
    <col min="7971" max="8199" width="13.6328125" hidden="1"/>
    <col min="8200" max="8200" width="3.08984375" hidden="1" customWidth="1"/>
    <col min="8201" max="8201" width="6.54296875" hidden="1" customWidth="1"/>
    <col min="8202" max="8202" width="5.36328125" hidden="1" customWidth="1"/>
    <col min="8203" max="8203" width="12.453125" hidden="1" customWidth="1"/>
    <col min="8204" max="8204" width="18" hidden="1" customWidth="1"/>
    <col min="8205" max="8205" width="3.08984375" hidden="1" customWidth="1"/>
    <col min="8206" max="8206" width="26" hidden="1" customWidth="1"/>
    <col min="8207" max="8207" width="17.36328125" hidden="1" customWidth="1"/>
    <col min="8208" max="8208" width="1.6328125" hidden="1" customWidth="1"/>
    <col min="8209" max="8209" width="26" hidden="1" customWidth="1"/>
    <col min="8210" max="8210" width="17.36328125" hidden="1" customWidth="1"/>
    <col min="8211" max="8211" width="1.6328125" hidden="1" customWidth="1"/>
    <col min="8212" max="8212" width="15.6328125" hidden="1" customWidth="1"/>
    <col min="8213" max="8213" width="10.453125" hidden="1" customWidth="1"/>
    <col min="8214" max="8214" width="3.08984375" hidden="1" customWidth="1"/>
    <col min="8215" max="8215" width="10.6328125" hidden="1" customWidth="1"/>
    <col min="8216" max="8221" width="13.6328125" hidden="1" customWidth="1"/>
    <col min="8222" max="8222" width="3.08984375" hidden="1" customWidth="1"/>
    <col min="8223" max="8223" width="10.6328125" hidden="1" customWidth="1"/>
    <col min="8224" max="8224" width="15.6328125" hidden="1" customWidth="1"/>
    <col min="8225" max="8225" width="11.6328125" hidden="1" customWidth="1"/>
    <col min="8226" max="8226" width="3.08984375" hidden="1" customWidth="1"/>
    <col min="8227" max="8455" width="13.6328125" hidden="1"/>
    <col min="8456" max="8456" width="3.08984375" hidden="1" customWidth="1"/>
    <col min="8457" max="8457" width="6.54296875" hidden="1" customWidth="1"/>
    <col min="8458" max="8458" width="5.36328125" hidden="1" customWidth="1"/>
    <col min="8459" max="8459" width="12.453125" hidden="1" customWidth="1"/>
    <col min="8460" max="8460" width="18" hidden="1" customWidth="1"/>
    <col min="8461" max="8461" width="3.08984375" hidden="1" customWidth="1"/>
    <col min="8462" max="8462" width="26" hidden="1" customWidth="1"/>
    <col min="8463" max="8463" width="17.36328125" hidden="1" customWidth="1"/>
    <col min="8464" max="8464" width="1.6328125" hidden="1" customWidth="1"/>
    <col min="8465" max="8465" width="26" hidden="1" customWidth="1"/>
    <col min="8466" max="8466" width="17.36328125" hidden="1" customWidth="1"/>
    <col min="8467" max="8467" width="1.6328125" hidden="1" customWidth="1"/>
    <col min="8468" max="8468" width="15.6328125" hidden="1" customWidth="1"/>
    <col min="8469" max="8469" width="10.453125" hidden="1" customWidth="1"/>
    <col min="8470" max="8470" width="3.08984375" hidden="1" customWidth="1"/>
    <col min="8471" max="8471" width="10.6328125" hidden="1" customWidth="1"/>
    <col min="8472" max="8477" width="13.6328125" hidden="1" customWidth="1"/>
    <col min="8478" max="8478" width="3.08984375" hidden="1" customWidth="1"/>
    <col min="8479" max="8479" width="10.6328125" hidden="1" customWidth="1"/>
    <col min="8480" max="8480" width="15.6328125" hidden="1" customWidth="1"/>
    <col min="8481" max="8481" width="11.6328125" hidden="1" customWidth="1"/>
    <col min="8482" max="8482" width="3.08984375" hidden="1" customWidth="1"/>
    <col min="8483" max="8711" width="13.6328125" hidden="1"/>
    <col min="8712" max="8712" width="3.08984375" hidden="1" customWidth="1"/>
    <col min="8713" max="8713" width="6.54296875" hidden="1" customWidth="1"/>
    <col min="8714" max="8714" width="5.36328125" hidden="1" customWidth="1"/>
    <col min="8715" max="8715" width="12.453125" hidden="1" customWidth="1"/>
    <col min="8716" max="8716" width="18" hidden="1" customWidth="1"/>
    <col min="8717" max="8717" width="3.08984375" hidden="1" customWidth="1"/>
    <col min="8718" max="8718" width="26" hidden="1" customWidth="1"/>
    <col min="8719" max="8719" width="17.36328125" hidden="1" customWidth="1"/>
    <col min="8720" max="8720" width="1.6328125" hidden="1" customWidth="1"/>
    <col min="8721" max="8721" width="26" hidden="1" customWidth="1"/>
    <col min="8722" max="8722" width="17.36328125" hidden="1" customWidth="1"/>
    <col min="8723" max="8723" width="1.6328125" hidden="1" customWidth="1"/>
    <col min="8724" max="8724" width="15.6328125" hidden="1" customWidth="1"/>
    <col min="8725" max="8725" width="10.453125" hidden="1" customWidth="1"/>
    <col min="8726" max="8726" width="3.08984375" hidden="1" customWidth="1"/>
    <col min="8727" max="8727" width="10.6328125" hidden="1" customWidth="1"/>
    <col min="8728" max="8733" width="13.6328125" hidden="1" customWidth="1"/>
    <col min="8734" max="8734" width="3.08984375" hidden="1" customWidth="1"/>
    <col min="8735" max="8735" width="10.6328125" hidden="1" customWidth="1"/>
    <col min="8736" max="8736" width="15.6328125" hidden="1" customWidth="1"/>
    <col min="8737" max="8737" width="11.6328125" hidden="1" customWidth="1"/>
    <col min="8738" max="8738" width="3.08984375" hidden="1" customWidth="1"/>
    <col min="8739" max="8967" width="13.6328125" hidden="1"/>
    <col min="8968" max="8968" width="3.08984375" hidden="1" customWidth="1"/>
    <col min="8969" max="8969" width="6.54296875" hidden="1" customWidth="1"/>
    <col min="8970" max="8970" width="5.36328125" hidden="1" customWidth="1"/>
    <col min="8971" max="8971" width="12.453125" hidden="1" customWidth="1"/>
    <col min="8972" max="8972" width="18" hidden="1" customWidth="1"/>
    <col min="8973" max="8973" width="3.08984375" hidden="1" customWidth="1"/>
    <col min="8974" max="8974" width="26" hidden="1" customWidth="1"/>
    <col min="8975" max="8975" width="17.36328125" hidden="1" customWidth="1"/>
    <col min="8976" max="8976" width="1.6328125" hidden="1" customWidth="1"/>
    <col min="8977" max="8977" width="26" hidden="1" customWidth="1"/>
    <col min="8978" max="8978" width="17.36328125" hidden="1" customWidth="1"/>
    <col min="8979" max="8979" width="1.6328125" hidden="1" customWidth="1"/>
    <col min="8980" max="8980" width="15.6328125" hidden="1" customWidth="1"/>
    <col min="8981" max="8981" width="10.453125" hidden="1" customWidth="1"/>
    <col min="8982" max="8982" width="3.08984375" hidden="1" customWidth="1"/>
    <col min="8983" max="8983" width="10.6328125" hidden="1" customWidth="1"/>
    <col min="8984" max="8989" width="13.6328125" hidden="1" customWidth="1"/>
    <col min="8990" max="8990" width="3.08984375" hidden="1" customWidth="1"/>
    <col min="8991" max="8991" width="10.6328125" hidden="1" customWidth="1"/>
    <col min="8992" max="8992" width="15.6328125" hidden="1" customWidth="1"/>
    <col min="8993" max="8993" width="11.6328125" hidden="1" customWidth="1"/>
    <col min="8994" max="8994" width="3.08984375" hidden="1" customWidth="1"/>
    <col min="8995" max="9223" width="13.6328125" hidden="1"/>
    <col min="9224" max="9224" width="3.08984375" hidden="1" customWidth="1"/>
    <col min="9225" max="9225" width="6.54296875" hidden="1" customWidth="1"/>
    <col min="9226" max="9226" width="5.36328125" hidden="1" customWidth="1"/>
    <col min="9227" max="9227" width="12.453125" hidden="1" customWidth="1"/>
    <col min="9228" max="9228" width="18" hidden="1" customWidth="1"/>
    <col min="9229" max="9229" width="3.08984375" hidden="1" customWidth="1"/>
    <col min="9230" max="9230" width="26" hidden="1" customWidth="1"/>
    <col min="9231" max="9231" width="17.36328125" hidden="1" customWidth="1"/>
    <col min="9232" max="9232" width="1.6328125" hidden="1" customWidth="1"/>
    <col min="9233" max="9233" width="26" hidden="1" customWidth="1"/>
    <col min="9234" max="9234" width="17.36328125" hidden="1" customWidth="1"/>
    <col min="9235" max="9235" width="1.6328125" hidden="1" customWidth="1"/>
    <col min="9236" max="9236" width="15.6328125" hidden="1" customWidth="1"/>
    <col min="9237" max="9237" width="10.453125" hidden="1" customWidth="1"/>
    <col min="9238" max="9238" width="3.08984375" hidden="1" customWidth="1"/>
    <col min="9239" max="9239" width="10.6328125" hidden="1" customWidth="1"/>
    <col min="9240" max="9245" width="13.6328125" hidden="1" customWidth="1"/>
    <col min="9246" max="9246" width="3.08984375" hidden="1" customWidth="1"/>
    <col min="9247" max="9247" width="10.6328125" hidden="1" customWidth="1"/>
    <col min="9248" max="9248" width="15.6328125" hidden="1" customWidth="1"/>
    <col min="9249" max="9249" width="11.6328125" hidden="1" customWidth="1"/>
    <col min="9250" max="9250" width="3.08984375" hidden="1" customWidth="1"/>
    <col min="9251" max="9479" width="13.6328125" hidden="1"/>
    <col min="9480" max="9480" width="3.08984375" hidden="1" customWidth="1"/>
    <col min="9481" max="9481" width="6.54296875" hidden="1" customWidth="1"/>
    <col min="9482" max="9482" width="5.36328125" hidden="1" customWidth="1"/>
    <col min="9483" max="9483" width="12.453125" hidden="1" customWidth="1"/>
    <col min="9484" max="9484" width="18" hidden="1" customWidth="1"/>
    <col min="9485" max="9485" width="3.08984375" hidden="1" customWidth="1"/>
    <col min="9486" max="9486" width="26" hidden="1" customWidth="1"/>
    <col min="9487" max="9487" width="17.36328125" hidden="1" customWidth="1"/>
    <col min="9488" max="9488" width="1.6328125" hidden="1" customWidth="1"/>
    <col min="9489" max="9489" width="26" hidden="1" customWidth="1"/>
    <col min="9490" max="9490" width="17.36328125" hidden="1" customWidth="1"/>
    <col min="9491" max="9491" width="1.6328125" hidden="1" customWidth="1"/>
    <col min="9492" max="9492" width="15.6328125" hidden="1" customWidth="1"/>
    <col min="9493" max="9493" width="10.453125" hidden="1" customWidth="1"/>
    <col min="9494" max="9494" width="3.08984375" hidden="1" customWidth="1"/>
    <col min="9495" max="9495" width="10.6328125" hidden="1" customWidth="1"/>
    <col min="9496" max="9501" width="13.6328125" hidden="1" customWidth="1"/>
    <col min="9502" max="9502" width="3.08984375" hidden="1" customWidth="1"/>
    <col min="9503" max="9503" width="10.6328125" hidden="1" customWidth="1"/>
    <col min="9504" max="9504" width="15.6328125" hidden="1" customWidth="1"/>
    <col min="9505" max="9505" width="11.6328125" hidden="1" customWidth="1"/>
    <col min="9506" max="9506" width="3.08984375" hidden="1" customWidth="1"/>
    <col min="9507" max="9735" width="13.6328125" hidden="1"/>
    <col min="9736" max="9736" width="3.08984375" hidden="1" customWidth="1"/>
    <col min="9737" max="9737" width="6.54296875" hidden="1" customWidth="1"/>
    <col min="9738" max="9738" width="5.36328125" hidden="1" customWidth="1"/>
    <col min="9739" max="9739" width="12.453125" hidden="1" customWidth="1"/>
    <col min="9740" max="9740" width="18" hidden="1" customWidth="1"/>
    <col min="9741" max="9741" width="3.08984375" hidden="1" customWidth="1"/>
    <col min="9742" max="9742" width="26" hidden="1" customWidth="1"/>
    <col min="9743" max="9743" width="17.36328125" hidden="1" customWidth="1"/>
    <col min="9744" max="9744" width="1.6328125" hidden="1" customWidth="1"/>
    <col min="9745" max="9745" width="26" hidden="1" customWidth="1"/>
    <col min="9746" max="9746" width="17.36328125" hidden="1" customWidth="1"/>
    <col min="9747" max="9747" width="1.6328125" hidden="1" customWidth="1"/>
    <col min="9748" max="9748" width="15.6328125" hidden="1" customWidth="1"/>
    <col min="9749" max="9749" width="10.453125" hidden="1" customWidth="1"/>
    <col min="9750" max="9750" width="3.08984375" hidden="1" customWidth="1"/>
    <col min="9751" max="9751" width="10.6328125" hidden="1" customWidth="1"/>
    <col min="9752" max="9757" width="13.6328125" hidden="1" customWidth="1"/>
    <col min="9758" max="9758" width="3.08984375" hidden="1" customWidth="1"/>
    <col min="9759" max="9759" width="10.6328125" hidden="1" customWidth="1"/>
    <col min="9760" max="9760" width="15.6328125" hidden="1" customWidth="1"/>
    <col min="9761" max="9761" width="11.6328125" hidden="1" customWidth="1"/>
    <col min="9762" max="9762" width="3.08984375" hidden="1" customWidth="1"/>
    <col min="9763" max="9991" width="13.6328125" hidden="1"/>
    <col min="9992" max="9992" width="3.08984375" hidden="1" customWidth="1"/>
    <col min="9993" max="9993" width="6.54296875" hidden="1" customWidth="1"/>
    <col min="9994" max="9994" width="5.36328125" hidden="1" customWidth="1"/>
    <col min="9995" max="9995" width="12.453125" hidden="1" customWidth="1"/>
    <col min="9996" max="9996" width="18" hidden="1" customWidth="1"/>
    <col min="9997" max="9997" width="3.08984375" hidden="1" customWidth="1"/>
    <col min="9998" max="9998" width="26" hidden="1" customWidth="1"/>
    <col min="9999" max="9999" width="17.36328125" hidden="1" customWidth="1"/>
    <col min="10000" max="10000" width="1.6328125" hidden="1" customWidth="1"/>
    <col min="10001" max="10001" width="26" hidden="1" customWidth="1"/>
    <col min="10002" max="10002" width="17.36328125" hidden="1" customWidth="1"/>
    <col min="10003" max="10003" width="1.6328125" hidden="1" customWidth="1"/>
    <col min="10004" max="10004" width="15.6328125" hidden="1" customWidth="1"/>
    <col min="10005" max="10005" width="10.453125" hidden="1" customWidth="1"/>
    <col min="10006" max="10006" width="3.08984375" hidden="1" customWidth="1"/>
    <col min="10007" max="10007" width="10.6328125" hidden="1" customWidth="1"/>
    <col min="10008" max="10013" width="13.6328125" hidden="1" customWidth="1"/>
    <col min="10014" max="10014" width="3.08984375" hidden="1" customWidth="1"/>
    <col min="10015" max="10015" width="10.6328125" hidden="1" customWidth="1"/>
    <col min="10016" max="10016" width="15.6328125" hidden="1" customWidth="1"/>
    <col min="10017" max="10017" width="11.6328125" hidden="1" customWidth="1"/>
    <col min="10018" max="10018" width="3.08984375" hidden="1" customWidth="1"/>
    <col min="10019" max="10247" width="13.6328125" hidden="1"/>
    <col min="10248" max="10248" width="3.08984375" hidden="1" customWidth="1"/>
    <col min="10249" max="10249" width="6.54296875" hidden="1" customWidth="1"/>
    <col min="10250" max="10250" width="5.36328125" hidden="1" customWidth="1"/>
    <col min="10251" max="10251" width="12.453125" hidden="1" customWidth="1"/>
    <col min="10252" max="10252" width="18" hidden="1" customWidth="1"/>
    <col min="10253" max="10253" width="3.08984375" hidden="1" customWidth="1"/>
    <col min="10254" max="10254" width="26" hidden="1" customWidth="1"/>
    <col min="10255" max="10255" width="17.36328125" hidden="1" customWidth="1"/>
    <col min="10256" max="10256" width="1.6328125" hidden="1" customWidth="1"/>
    <col min="10257" max="10257" width="26" hidden="1" customWidth="1"/>
    <col min="10258" max="10258" width="17.36328125" hidden="1" customWidth="1"/>
    <col min="10259" max="10259" width="1.6328125" hidden="1" customWidth="1"/>
    <col min="10260" max="10260" width="15.6328125" hidden="1" customWidth="1"/>
    <col min="10261" max="10261" width="10.453125" hidden="1" customWidth="1"/>
    <col min="10262" max="10262" width="3.08984375" hidden="1" customWidth="1"/>
    <col min="10263" max="10263" width="10.6328125" hidden="1" customWidth="1"/>
    <col min="10264" max="10269" width="13.6328125" hidden="1" customWidth="1"/>
    <col min="10270" max="10270" width="3.08984375" hidden="1" customWidth="1"/>
    <col min="10271" max="10271" width="10.6328125" hidden="1" customWidth="1"/>
    <col min="10272" max="10272" width="15.6328125" hidden="1" customWidth="1"/>
    <col min="10273" max="10273" width="11.6328125" hidden="1" customWidth="1"/>
    <col min="10274" max="10274" width="3.08984375" hidden="1" customWidth="1"/>
    <col min="10275" max="10503" width="13.6328125" hidden="1"/>
    <col min="10504" max="10504" width="3.08984375" hidden="1" customWidth="1"/>
    <col min="10505" max="10505" width="6.54296875" hidden="1" customWidth="1"/>
    <col min="10506" max="10506" width="5.36328125" hidden="1" customWidth="1"/>
    <col min="10507" max="10507" width="12.453125" hidden="1" customWidth="1"/>
    <col min="10508" max="10508" width="18" hidden="1" customWidth="1"/>
    <col min="10509" max="10509" width="3.08984375" hidden="1" customWidth="1"/>
    <col min="10510" max="10510" width="26" hidden="1" customWidth="1"/>
    <col min="10511" max="10511" width="17.36328125" hidden="1" customWidth="1"/>
    <col min="10512" max="10512" width="1.6328125" hidden="1" customWidth="1"/>
    <col min="10513" max="10513" width="26" hidden="1" customWidth="1"/>
    <col min="10514" max="10514" width="17.36328125" hidden="1" customWidth="1"/>
    <col min="10515" max="10515" width="1.6328125" hidden="1" customWidth="1"/>
    <col min="10516" max="10516" width="15.6328125" hidden="1" customWidth="1"/>
    <col min="10517" max="10517" width="10.453125" hidden="1" customWidth="1"/>
    <col min="10518" max="10518" width="3.08984375" hidden="1" customWidth="1"/>
    <col min="10519" max="10519" width="10.6328125" hidden="1" customWidth="1"/>
    <col min="10520" max="10525" width="13.6328125" hidden="1" customWidth="1"/>
    <col min="10526" max="10526" width="3.08984375" hidden="1" customWidth="1"/>
    <col min="10527" max="10527" width="10.6328125" hidden="1" customWidth="1"/>
    <col min="10528" max="10528" width="15.6328125" hidden="1" customWidth="1"/>
    <col min="10529" max="10529" width="11.6328125" hidden="1" customWidth="1"/>
    <col min="10530" max="10530" width="3.08984375" hidden="1" customWidth="1"/>
    <col min="10531" max="10759" width="13.6328125" hidden="1"/>
    <col min="10760" max="10760" width="3.08984375" hidden="1" customWidth="1"/>
    <col min="10761" max="10761" width="6.54296875" hidden="1" customWidth="1"/>
    <col min="10762" max="10762" width="5.36328125" hidden="1" customWidth="1"/>
    <col min="10763" max="10763" width="12.453125" hidden="1" customWidth="1"/>
    <col min="10764" max="10764" width="18" hidden="1" customWidth="1"/>
    <col min="10765" max="10765" width="3.08984375" hidden="1" customWidth="1"/>
    <col min="10766" max="10766" width="26" hidden="1" customWidth="1"/>
    <col min="10767" max="10767" width="17.36328125" hidden="1" customWidth="1"/>
    <col min="10768" max="10768" width="1.6328125" hidden="1" customWidth="1"/>
    <col min="10769" max="10769" width="26" hidden="1" customWidth="1"/>
    <col min="10770" max="10770" width="17.36328125" hidden="1" customWidth="1"/>
    <col min="10771" max="10771" width="1.6328125" hidden="1" customWidth="1"/>
    <col min="10772" max="10772" width="15.6328125" hidden="1" customWidth="1"/>
    <col min="10773" max="10773" width="10.453125" hidden="1" customWidth="1"/>
    <col min="10774" max="10774" width="3.08984375" hidden="1" customWidth="1"/>
    <col min="10775" max="10775" width="10.6328125" hidden="1" customWidth="1"/>
    <col min="10776" max="10781" width="13.6328125" hidden="1" customWidth="1"/>
    <col min="10782" max="10782" width="3.08984375" hidden="1" customWidth="1"/>
    <col min="10783" max="10783" width="10.6328125" hidden="1" customWidth="1"/>
    <col min="10784" max="10784" width="15.6328125" hidden="1" customWidth="1"/>
    <col min="10785" max="10785" width="11.6328125" hidden="1" customWidth="1"/>
    <col min="10786" max="10786" width="3.08984375" hidden="1" customWidth="1"/>
    <col min="10787" max="11015" width="13.6328125" hidden="1"/>
    <col min="11016" max="11016" width="3.08984375" hidden="1" customWidth="1"/>
    <col min="11017" max="11017" width="6.54296875" hidden="1" customWidth="1"/>
    <col min="11018" max="11018" width="5.36328125" hidden="1" customWidth="1"/>
    <col min="11019" max="11019" width="12.453125" hidden="1" customWidth="1"/>
    <col min="11020" max="11020" width="18" hidden="1" customWidth="1"/>
    <col min="11021" max="11021" width="3.08984375" hidden="1" customWidth="1"/>
    <col min="11022" max="11022" width="26" hidden="1" customWidth="1"/>
    <col min="11023" max="11023" width="17.36328125" hidden="1" customWidth="1"/>
    <col min="11024" max="11024" width="1.6328125" hidden="1" customWidth="1"/>
    <col min="11025" max="11025" width="26" hidden="1" customWidth="1"/>
    <col min="11026" max="11026" width="17.36328125" hidden="1" customWidth="1"/>
    <col min="11027" max="11027" width="1.6328125" hidden="1" customWidth="1"/>
    <col min="11028" max="11028" width="15.6328125" hidden="1" customWidth="1"/>
    <col min="11029" max="11029" width="10.453125" hidden="1" customWidth="1"/>
    <col min="11030" max="11030" width="3.08984375" hidden="1" customWidth="1"/>
    <col min="11031" max="11031" width="10.6328125" hidden="1" customWidth="1"/>
    <col min="11032" max="11037" width="13.6328125" hidden="1" customWidth="1"/>
    <col min="11038" max="11038" width="3.08984375" hidden="1" customWidth="1"/>
    <col min="11039" max="11039" width="10.6328125" hidden="1" customWidth="1"/>
    <col min="11040" max="11040" width="15.6328125" hidden="1" customWidth="1"/>
    <col min="11041" max="11041" width="11.6328125" hidden="1" customWidth="1"/>
    <col min="11042" max="11042" width="3.08984375" hidden="1" customWidth="1"/>
    <col min="11043" max="11271" width="13.6328125" hidden="1"/>
    <col min="11272" max="11272" width="3.08984375" hidden="1" customWidth="1"/>
    <col min="11273" max="11273" width="6.54296875" hidden="1" customWidth="1"/>
    <col min="11274" max="11274" width="5.36328125" hidden="1" customWidth="1"/>
    <col min="11275" max="11275" width="12.453125" hidden="1" customWidth="1"/>
    <col min="11276" max="11276" width="18" hidden="1" customWidth="1"/>
    <col min="11277" max="11277" width="3.08984375" hidden="1" customWidth="1"/>
    <col min="11278" max="11278" width="26" hidden="1" customWidth="1"/>
    <col min="11279" max="11279" width="17.36328125" hidden="1" customWidth="1"/>
    <col min="11280" max="11280" width="1.6328125" hidden="1" customWidth="1"/>
    <col min="11281" max="11281" width="26" hidden="1" customWidth="1"/>
    <col min="11282" max="11282" width="17.36328125" hidden="1" customWidth="1"/>
    <col min="11283" max="11283" width="1.6328125" hidden="1" customWidth="1"/>
    <col min="11284" max="11284" width="15.6328125" hidden="1" customWidth="1"/>
    <col min="11285" max="11285" width="10.453125" hidden="1" customWidth="1"/>
    <col min="11286" max="11286" width="3.08984375" hidden="1" customWidth="1"/>
    <col min="11287" max="11287" width="10.6328125" hidden="1" customWidth="1"/>
    <col min="11288" max="11293" width="13.6328125" hidden="1" customWidth="1"/>
    <col min="11294" max="11294" width="3.08984375" hidden="1" customWidth="1"/>
    <col min="11295" max="11295" width="10.6328125" hidden="1" customWidth="1"/>
    <col min="11296" max="11296" width="15.6328125" hidden="1" customWidth="1"/>
    <col min="11297" max="11297" width="11.6328125" hidden="1" customWidth="1"/>
    <col min="11298" max="11298" width="3.08984375" hidden="1" customWidth="1"/>
    <col min="11299" max="11527" width="13.6328125" hidden="1"/>
    <col min="11528" max="11528" width="3.08984375" hidden="1" customWidth="1"/>
    <col min="11529" max="11529" width="6.54296875" hidden="1" customWidth="1"/>
    <col min="11530" max="11530" width="5.36328125" hidden="1" customWidth="1"/>
    <col min="11531" max="11531" width="12.453125" hidden="1" customWidth="1"/>
    <col min="11532" max="11532" width="18" hidden="1" customWidth="1"/>
    <col min="11533" max="11533" width="3.08984375" hidden="1" customWidth="1"/>
    <col min="11534" max="11534" width="26" hidden="1" customWidth="1"/>
    <col min="11535" max="11535" width="17.36328125" hidden="1" customWidth="1"/>
    <col min="11536" max="11536" width="1.6328125" hidden="1" customWidth="1"/>
    <col min="11537" max="11537" width="26" hidden="1" customWidth="1"/>
    <col min="11538" max="11538" width="17.36328125" hidden="1" customWidth="1"/>
    <col min="11539" max="11539" width="1.6328125" hidden="1" customWidth="1"/>
    <col min="11540" max="11540" width="15.6328125" hidden="1" customWidth="1"/>
    <col min="11541" max="11541" width="10.453125" hidden="1" customWidth="1"/>
    <col min="11542" max="11542" width="3.08984375" hidden="1" customWidth="1"/>
    <col min="11543" max="11543" width="10.6328125" hidden="1" customWidth="1"/>
    <col min="11544" max="11549" width="13.6328125" hidden="1" customWidth="1"/>
    <col min="11550" max="11550" width="3.08984375" hidden="1" customWidth="1"/>
    <col min="11551" max="11551" width="10.6328125" hidden="1" customWidth="1"/>
    <col min="11552" max="11552" width="15.6328125" hidden="1" customWidth="1"/>
    <col min="11553" max="11553" width="11.6328125" hidden="1" customWidth="1"/>
    <col min="11554" max="11554" width="3.08984375" hidden="1" customWidth="1"/>
    <col min="11555" max="11783" width="13.6328125" hidden="1"/>
    <col min="11784" max="11784" width="3.08984375" hidden="1" customWidth="1"/>
    <col min="11785" max="11785" width="6.54296875" hidden="1" customWidth="1"/>
    <col min="11786" max="11786" width="5.36328125" hidden="1" customWidth="1"/>
    <col min="11787" max="11787" width="12.453125" hidden="1" customWidth="1"/>
    <col min="11788" max="11788" width="18" hidden="1" customWidth="1"/>
    <col min="11789" max="11789" width="3.08984375" hidden="1" customWidth="1"/>
    <col min="11790" max="11790" width="26" hidden="1" customWidth="1"/>
    <col min="11791" max="11791" width="17.36328125" hidden="1" customWidth="1"/>
    <col min="11792" max="11792" width="1.6328125" hidden="1" customWidth="1"/>
    <col min="11793" max="11793" width="26" hidden="1" customWidth="1"/>
    <col min="11794" max="11794" width="17.36328125" hidden="1" customWidth="1"/>
    <col min="11795" max="11795" width="1.6328125" hidden="1" customWidth="1"/>
    <col min="11796" max="11796" width="15.6328125" hidden="1" customWidth="1"/>
    <col min="11797" max="11797" width="10.453125" hidden="1" customWidth="1"/>
    <col min="11798" max="11798" width="3.08984375" hidden="1" customWidth="1"/>
    <col min="11799" max="11799" width="10.6328125" hidden="1" customWidth="1"/>
    <col min="11800" max="11805" width="13.6328125" hidden="1" customWidth="1"/>
    <col min="11806" max="11806" width="3.08984375" hidden="1" customWidth="1"/>
    <col min="11807" max="11807" width="10.6328125" hidden="1" customWidth="1"/>
    <col min="11808" max="11808" width="15.6328125" hidden="1" customWidth="1"/>
    <col min="11809" max="11809" width="11.6328125" hidden="1" customWidth="1"/>
    <col min="11810" max="11810" width="3.08984375" hidden="1" customWidth="1"/>
    <col min="11811" max="12039" width="13.6328125" hidden="1"/>
    <col min="12040" max="12040" width="3.08984375" hidden="1" customWidth="1"/>
    <col min="12041" max="12041" width="6.54296875" hidden="1" customWidth="1"/>
    <col min="12042" max="12042" width="5.36328125" hidden="1" customWidth="1"/>
    <col min="12043" max="12043" width="12.453125" hidden="1" customWidth="1"/>
    <col min="12044" max="12044" width="18" hidden="1" customWidth="1"/>
    <col min="12045" max="12045" width="3.08984375" hidden="1" customWidth="1"/>
    <col min="12046" max="12046" width="26" hidden="1" customWidth="1"/>
    <col min="12047" max="12047" width="17.36328125" hidden="1" customWidth="1"/>
    <col min="12048" max="12048" width="1.6328125" hidden="1" customWidth="1"/>
    <col min="12049" max="12049" width="26" hidden="1" customWidth="1"/>
    <col min="12050" max="12050" width="17.36328125" hidden="1" customWidth="1"/>
    <col min="12051" max="12051" width="1.6328125" hidden="1" customWidth="1"/>
    <col min="12052" max="12052" width="15.6328125" hidden="1" customWidth="1"/>
    <col min="12053" max="12053" width="10.453125" hidden="1" customWidth="1"/>
    <col min="12054" max="12054" width="3.08984375" hidden="1" customWidth="1"/>
    <col min="12055" max="12055" width="10.6328125" hidden="1" customWidth="1"/>
    <col min="12056" max="12061" width="13.6328125" hidden="1" customWidth="1"/>
    <col min="12062" max="12062" width="3.08984375" hidden="1" customWidth="1"/>
    <col min="12063" max="12063" width="10.6328125" hidden="1" customWidth="1"/>
    <col min="12064" max="12064" width="15.6328125" hidden="1" customWidth="1"/>
    <col min="12065" max="12065" width="11.6328125" hidden="1" customWidth="1"/>
    <col min="12066" max="12066" width="3.08984375" hidden="1" customWidth="1"/>
    <col min="12067" max="12295" width="13.6328125" hidden="1"/>
    <col min="12296" max="12296" width="3.08984375" hidden="1" customWidth="1"/>
    <col min="12297" max="12297" width="6.54296875" hidden="1" customWidth="1"/>
    <col min="12298" max="12298" width="5.36328125" hidden="1" customWidth="1"/>
    <col min="12299" max="12299" width="12.453125" hidden="1" customWidth="1"/>
    <col min="12300" max="12300" width="18" hidden="1" customWidth="1"/>
    <col min="12301" max="12301" width="3.08984375" hidden="1" customWidth="1"/>
    <col min="12302" max="12302" width="26" hidden="1" customWidth="1"/>
    <col min="12303" max="12303" width="17.36328125" hidden="1" customWidth="1"/>
    <col min="12304" max="12304" width="1.6328125" hidden="1" customWidth="1"/>
    <col min="12305" max="12305" width="26" hidden="1" customWidth="1"/>
    <col min="12306" max="12306" width="17.36328125" hidden="1" customWidth="1"/>
    <col min="12307" max="12307" width="1.6328125" hidden="1" customWidth="1"/>
    <col min="12308" max="12308" width="15.6328125" hidden="1" customWidth="1"/>
    <col min="12309" max="12309" width="10.453125" hidden="1" customWidth="1"/>
    <col min="12310" max="12310" width="3.08984375" hidden="1" customWidth="1"/>
    <col min="12311" max="12311" width="10.6328125" hidden="1" customWidth="1"/>
    <col min="12312" max="12317" width="13.6328125" hidden="1" customWidth="1"/>
    <col min="12318" max="12318" width="3.08984375" hidden="1" customWidth="1"/>
    <col min="12319" max="12319" width="10.6328125" hidden="1" customWidth="1"/>
    <col min="12320" max="12320" width="15.6328125" hidden="1" customWidth="1"/>
    <col min="12321" max="12321" width="11.6328125" hidden="1" customWidth="1"/>
    <col min="12322" max="12322" width="3.08984375" hidden="1" customWidth="1"/>
    <col min="12323" max="12551" width="13.6328125" hidden="1"/>
    <col min="12552" max="12552" width="3.08984375" hidden="1" customWidth="1"/>
    <col min="12553" max="12553" width="6.54296875" hidden="1" customWidth="1"/>
    <col min="12554" max="12554" width="5.36328125" hidden="1" customWidth="1"/>
    <col min="12555" max="12555" width="12.453125" hidden="1" customWidth="1"/>
    <col min="12556" max="12556" width="18" hidden="1" customWidth="1"/>
    <col min="12557" max="12557" width="3.08984375" hidden="1" customWidth="1"/>
    <col min="12558" max="12558" width="26" hidden="1" customWidth="1"/>
    <col min="12559" max="12559" width="17.36328125" hidden="1" customWidth="1"/>
    <col min="12560" max="12560" width="1.6328125" hidden="1" customWidth="1"/>
    <col min="12561" max="12561" width="26" hidden="1" customWidth="1"/>
    <col min="12562" max="12562" width="17.36328125" hidden="1" customWidth="1"/>
    <col min="12563" max="12563" width="1.6328125" hidden="1" customWidth="1"/>
    <col min="12564" max="12564" width="15.6328125" hidden="1" customWidth="1"/>
    <col min="12565" max="12565" width="10.453125" hidden="1" customWidth="1"/>
    <col min="12566" max="12566" width="3.08984375" hidden="1" customWidth="1"/>
    <col min="12567" max="12567" width="10.6328125" hidden="1" customWidth="1"/>
    <col min="12568" max="12573" width="13.6328125" hidden="1" customWidth="1"/>
    <col min="12574" max="12574" width="3.08984375" hidden="1" customWidth="1"/>
    <col min="12575" max="12575" width="10.6328125" hidden="1" customWidth="1"/>
    <col min="12576" max="12576" width="15.6328125" hidden="1" customWidth="1"/>
    <col min="12577" max="12577" width="11.6328125" hidden="1" customWidth="1"/>
    <col min="12578" max="12578" width="3.08984375" hidden="1" customWidth="1"/>
    <col min="12579" max="12807" width="13.6328125" hidden="1"/>
    <col min="12808" max="12808" width="3.08984375" hidden="1" customWidth="1"/>
    <col min="12809" max="12809" width="6.54296875" hidden="1" customWidth="1"/>
    <col min="12810" max="12810" width="5.36328125" hidden="1" customWidth="1"/>
    <col min="12811" max="12811" width="12.453125" hidden="1" customWidth="1"/>
    <col min="12812" max="12812" width="18" hidden="1" customWidth="1"/>
    <col min="12813" max="12813" width="3.08984375" hidden="1" customWidth="1"/>
    <col min="12814" max="12814" width="26" hidden="1" customWidth="1"/>
    <col min="12815" max="12815" width="17.36328125" hidden="1" customWidth="1"/>
    <col min="12816" max="12816" width="1.6328125" hidden="1" customWidth="1"/>
    <col min="12817" max="12817" width="26" hidden="1" customWidth="1"/>
    <col min="12818" max="12818" width="17.36328125" hidden="1" customWidth="1"/>
    <col min="12819" max="12819" width="1.6328125" hidden="1" customWidth="1"/>
    <col min="12820" max="12820" width="15.6328125" hidden="1" customWidth="1"/>
    <col min="12821" max="12821" width="10.453125" hidden="1" customWidth="1"/>
    <col min="12822" max="12822" width="3.08984375" hidden="1" customWidth="1"/>
    <col min="12823" max="12823" width="10.6328125" hidden="1" customWidth="1"/>
    <col min="12824" max="12829" width="13.6328125" hidden="1" customWidth="1"/>
    <col min="12830" max="12830" width="3.08984375" hidden="1" customWidth="1"/>
    <col min="12831" max="12831" width="10.6328125" hidden="1" customWidth="1"/>
    <col min="12832" max="12832" width="15.6328125" hidden="1" customWidth="1"/>
    <col min="12833" max="12833" width="11.6328125" hidden="1" customWidth="1"/>
    <col min="12834" max="12834" width="3.08984375" hidden="1" customWidth="1"/>
    <col min="12835" max="13063" width="13.6328125" hidden="1"/>
    <col min="13064" max="13064" width="3.08984375" hidden="1" customWidth="1"/>
    <col min="13065" max="13065" width="6.54296875" hidden="1" customWidth="1"/>
    <col min="13066" max="13066" width="5.36328125" hidden="1" customWidth="1"/>
    <col min="13067" max="13067" width="12.453125" hidden="1" customWidth="1"/>
    <col min="13068" max="13068" width="18" hidden="1" customWidth="1"/>
    <col min="13069" max="13069" width="3.08984375" hidden="1" customWidth="1"/>
    <col min="13070" max="13070" width="26" hidden="1" customWidth="1"/>
    <col min="13071" max="13071" width="17.36328125" hidden="1" customWidth="1"/>
    <col min="13072" max="13072" width="1.6328125" hidden="1" customWidth="1"/>
    <col min="13073" max="13073" width="26" hidden="1" customWidth="1"/>
    <col min="13074" max="13074" width="17.36328125" hidden="1" customWidth="1"/>
    <col min="13075" max="13075" width="1.6328125" hidden="1" customWidth="1"/>
    <col min="13076" max="13076" width="15.6328125" hidden="1" customWidth="1"/>
    <col min="13077" max="13077" width="10.453125" hidden="1" customWidth="1"/>
    <col min="13078" max="13078" width="3.08984375" hidden="1" customWidth="1"/>
    <col min="13079" max="13079" width="10.6328125" hidden="1" customWidth="1"/>
    <col min="13080" max="13085" width="13.6328125" hidden="1" customWidth="1"/>
    <col min="13086" max="13086" width="3.08984375" hidden="1" customWidth="1"/>
    <col min="13087" max="13087" width="10.6328125" hidden="1" customWidth="1"/>
    <col min="13088" max="13088" width="15.6328125" hidden="1" customWidth="1"/>
    <col min="13089" max="13089" width="11.6328125" hidden="1" customWidth="1"/>
    <col min="13090" max="13090" width="3.08984375" hidden="1" customWidth="1"/>
    <col min="13091" max="13319" width="13.6328125" hidden="1"/>
    <col min="13320" max="13320" width="3.08984375" hidden="1" customWidth="1"/>
    <col min="13321" max="13321" width="6.54296875" hidden="1" customWidth="1"/>
    <col min="13322" max="13322" width="5.36328125" hidden="1" customWidth="1"/>
    <col min="13323" max="13323" width="12.453125" hidden="1" customWidth="1"/>
    <col min="13324" max="13324" width="18" hidden="1" customWidth="1"/>
    <col min="13325" max="13325" width="3.08984375" hidden="1" customWidth="1"/>
    <col min="13326" max="13326" width="26" hidden="1" customWidth="1"/>
    <col min="13327" max="13327" width="17.36328125" hidden="1" customWidth="1"/>
    <col min="13328" max="13328" width="1.6328125" hidden="1" customWidth="1"/>
    <col min="13329" max="13329" width="26" hidden="1" customWidth="1"/>
    <col min="13330" max="13330" width="17.36328125" hidden="1" customWidth="1"/>
    <col min="13331" max="13331" width="1.6328125" hidden="1" customWidth="1"/>
    <col min="13332" max="13332" width="15.6328125" hidden="1" customWidth="1"/>
    <col min="13333" max="13333" width="10.453125" hidden="1" customWidth="1"/>
    <col min="13334" max="13334" width="3.08984375" hidden="1" customWidth="1"/>
    <col min="13335" max="13335" width="10.6328125" hidden="1" customWidth="1"/>
    <col min="13336" max="13341" width="13.6328125" hidden="1" customWidth="1"/>
    <col min="13342" max="13342" width="3.08984375" hidden="1" customWidth="1"/>
    <col min="13343" max="13343" width="10.6328125" hidden="1" customWidth="1"/>
    <col min="13344" max="13344" width="15.6328125" hidden="1" customWidth="1"/>
    <col min="13345" max="13345" width="11.6328125" hidden="1" customWidth="1"/>
    <col min="13346" max="13346" width="3.08984375" hidden="1" customWidth="1"/>
    <col min="13347" max="13575" width="13.6328125" hidden="1"/>
    <col min="13576" max="13576" width="3.08984375" hidden="1" customWidth="1"/>
    <col min="13577" max="13577" width="6.54296875" hidden="1" customWidth="1"/>
    <col min="13578" max="13578" width="5.36328125" hidden="1" customWidth="1"/>
    <col min="13579" max="13579" width="12.453125" hidden="1" customWidth="1"/>
    <col min="13580" max="13580" width="18" hidden="1" customWidth="1"/>
    <col min="13581" max="13581" width="3.08984375" hidden="1" customWidth="1"/>
    <col min="13582" max="13582" width="26" hidden="1" customWidth="1"/>
    <col min="13583" max="13583" width="17.36328125" hidden="1" customWidth="1"/>
    <col min="13584" max="13584" width="1.6328125" hidden="1" customWidth="1"/>
    <col min="13585" max="13585" width="26" hidden="1" customWidth="1"/>
    <col min="13586" max="13586" width="17.36328125" hidden="1" customWidth="1"/>
    <col min="13587" max="13587" width="1.6328125" hidden="1" customWidth="1"/>
    <col min="13588" max="13588" width="15.6328125" hidden="1" customWidth="1"/>
    <col min="13589" max="13589" width="10.453125" hidden="1" customWidth="1"/>
    <col min="13590" max="13590" width="3.08984375" hidden="1" customWidth="1"/>
    <col min="13591" max="13591" width="10.6328125" hidden="1" customWidth="1"/>
    <col min="13592" max="13597" width="13.6328125" hidden="1" customWidth="1"/>
    <col min="13598" max="13598" width="3.08984375" hidden="1" customWidth="1"/>
    <col min="13599" max="13599" width="10.6328125" hidden="1" customWidth="1"/>
    <col min="13600" max="13600" width="15.6328125" hidden="1" customWidth="1"/>
    <col min="13601" max="13601" width="11.6328125" hidden="1" customWidth="1"/>
    <col min="13602" max="13602" width="3.08984375" hidden="1" customWidth="1"/>
    <col min="13603" max="13831" width="13.6328125" hidden="1"/>
    <col min="13832" max="13832" width="3.08984375" hidden="1" customWidth="1"/>
    <col min="13833" max="13833" width="6.54296875" hidden="1" customWidth="1"/>
    <col min="13834" max="13834" width="5.36328125" hidden="1" customWidth="1"/>
    <col min="13835" max="13835" width="12.453125" hidden="1" customWidth="1"/>
    <col min="13836" max="13836" width="18" hidden="1" customWidth="1"/>
    <col min="13837" max="13837" width="3.08984375" hidden="1" customWidth="1"/>
    <col min="13838" max="13838" width="26" hidden="1" customWidth="1"/>
    <col min="13839" max="13839" width="17.36328125" hidden="1" customWidth="1"/>
    <col min="13840" max="13840" width="1.6328125" hidden="1" customWidth="1"/>
    <col min="13841" max="13841" width="26" hidden="1" customWidth="1"/>
    <col min="13842" max="13842" width="17.36328125" hidden="1" customWidth="1"/>
    <col min="13843" max="13843" width="1.6328125" hidden="1" customWidth="1"/>
    <col min="13844" max="13844" width="15.6328125" hidden="1" customWidth="1"/>
    <col min="13845" max="13845" width="10.453125" hidden="1" customWidth="1"/>
    <col min="13846" max="13846" width="3.08984375" hidden="1" customWidth="1"/>
    <col min="13847" max="13847" width="10.6328125" hidden="1" customWidth="1"/>
    <col min="13848" max="13853" width="13.6328125" hidden="1" customWidth="1"/>
    <col min="13854" max="13854" width="3.08984375" hidden="1" customWidth="1"/>
    <col min="13855" max="13855" width="10.6328125" hidden="1" customWidth="1"/>
    <col min="13856" max="13856" width="15.6328125" hidden="1" customWidth="1"/>
    <col min="13857" max="13857" width="11.6328125" hidden="1" customWidth="1"/>
    <col min="13858" max="13858" width="3.08984375" hidden="1" customWidth="1"/>
    <col min="13859" max="14087" width="13.6328125" hidden="1"/>
    <col min="14088" max="14088" width="3.08984375" hidden="1" customWidth="1"/>
    <col min="14089" max="14089" width="6.54296875" hidden="1" customWidth="1"/>
    <col min="14090" max="14090" width="5.36328125" hidden="1" customWidth="1"/>
    <col min="14091" max="14091" width="12.453125" hidden="1" customWidth="1"/>
    <col min="14092" max="14092" width="18" hidden="1" customWidth="1"/>
    <col min="14093" max="14093" width="3.08984375" hidden="1" customWidth="1"/>
    <col min="14094" max="14094" width="26" hidden="1" customWidth="1"/>
    <col min="14095" max="14095" width="17.36328125" hidden="1" customWidth="1"/>
    <col min="14096" max="14096" width="1.6328125" hidden="1" customWidth="1"/>
    <col min="14097" max="14097" width="26" hidden="1" customWidth="1"/>
    <col min="14098" max="14098" width="17.36328125" hidden="1" customWidth="1"/>
    <col min="14099" max="14099" width="1.6328125" hidden="1" customWidth="1"/>
    <col min="14100" max="14100" width="15.6328125" hidden="1" customWidth="1"/>
    <col min="14101" max="14101" width="10.453125" hidden="1" customWidth="1"/>
    <col min="14102" max="14102" width="3.08984375" hidden="1" customWidth="1"/>
    <col min="14103" max="14103" width="10.6328125" hidden="1" customWidth="1"/>
    <col min="14104" max="14109" width="13.6328125" hidden="1" customWidth="1"/>
    <col min="14110" max="14110" width="3.08984375" hidden="1" customWidth="1"/>
    <col min="14111" max="14111" width="10.6328125" hidden="1" customWidth="1"/>
    <col min="14112" max="14112" width="15.6328125" hidden="1" customWidth="1"/>
    <col min="14113" max="14113" width="11.6328125" hidden="1" customWidth="1"/>
    <col min="14114" max="14114" width="3.08984375" hidden="1" customWidth="1"/>
    <col min="14115" max="14343" width="13.6328125" hidden="1"/>
    <col min="14344" max="14344" width="3.08984375" hidden="1" customWidth="1"/>
    <col min="14345" max="14345" width="6.54296875" hidden="1" customWidth="1"/>
    <col min="14346" max="14346" width="5.36328125" hidden="1" customWidth="1"/>
    <col min="14347" max="14347" width="12.453125" hidden="1" customWidth="1"/>
    <col min="14348" max="14348" width="18" hidden="1" customWidth="1"/>
    <col min="14349" max="14349" width="3.08984375" hidden="1" customWidth="1"/>
    <col min="14350" max="14350" width="26" hidden="1" customWidth="1"/>
    <col min="14351" max="14351" width="17.36328125" hidden="1" customWidth="1"/>
    <col min="14352" max="14352" width="1.6328125" hidden="1" customWidth="1"/>
    <col min="14353" max="14353" width="26" hidden="1" customWidth="1"/>
    <col min="14354" max="14354" width="17.36328125" hidden="1" customWidth="1"/>
    <col min="14355" max="14355" width="1.6328125" hidden="1" customWidth="1"/>
    <col min="14356" max="14356" width="15.6328125" hidden="1" customWidth="1"/>
    <col min="14357" max="14357" width="10.453125" hidden="1" customWidth="1"/>
    <col min="14358" max="14358" width="3.08984375" hidden="1" customWidth="1"/>
    <col min="14359" max="14359" width="10.6328125" hidden="1" customWidth="1"/>
    <col min="14360" max="14365" width="13.6328125" hidden="1" customWidth="1"/>
    <col min="14366" max="14366" width="3.08984375" hidden="1" customWidth="1"/>
    <col min="14367" max="14367" width="10.6328125" hidden="1" customWidth="1"/>
    <col min="14368" max="14368" width="15.6328125" hidden="1" customWidth="1"/>
    <col min="14369" max="14369" width="11.6328125" hidden="1" customWidth="1"/>
    <col min="14370" max="14370" width="3.08984375" hidden="1" customWidth="1"/>
    <col min="14371" max="14599" width="13.6328125" hidden="1"/>
    <col min="14600" max="14600" width="3.08984375" hidden="1" customWidth="1"/>
    <col min="14601" max="14601" width="6.54296875" hidden="1" customWidth="1"/>
    <col min="14602" max="14602" width="5.36328125" hidden="1" customWidth="1"/>
    <col min="14603" max="14603" width="12.453125" hidden="1" customWidth="1"/>
    <col min="14604" max="14604" width="18" hidden="1" customWidth="1"/>
    <col min="14605" max="14605" width="3.08984375" hidden="1" customWidth="1"/>
    <col min="14606" max="14606" width="26" hidden="1" customWidth="1"/>
    <col min="14607" max="14607" width="17.36328125" hidden="1" customWidth="1"/>
    <col min="14608" max="14608" width="1.6328125" hidden="1" customWidth="1"/>
    <col min="14609" max="14609" width="26" hidden="1" customWidth="1"/>
    <col min="14610" max="14610" width="17.36328125" hidden="1" customWidth="1"/>
    <col min="14611" max="14611" width="1.6328125" hidden="1" customWidth="1"/>
    <col min="14612" max="14612" width="15.6328125" hidden="1" customWidth="1"/>
    <col min="14613" max="14613" width="10.453125" hidden="1" customWidth="1"/>
    <col min="14614" max="14614" width="3.08984375" hidden="1" customWidth="1"/>
    <col min="14615" max="14615" width="10.6328125" hidden="1" customWidth="1"/>
    <col min="14616" max="14621" width="13.6328125" hidden="1" customWidth="1"/>
    <col min="14622" max="14622" width="3.08984375" hidden="1" customWidth="1"/>
    <col min="14623" max="14623" width="10.6328125" hidden="1" customWidth="1"/>
    <col min="14624" max="14624" width="15.6328125" hidden="1" customWidth="1"/>
    <col min="14625" max="14625" width="11.6328125" hidden="1" customWidth="1"/>
    <col min="14626" max="14626" width="3.08984375" hidden="1" customWidth="1"/>
    <col min="14627" max="14855" width="13.6328125" hidden="1"/>
    <col min="14856" max="14856" width="3.08984375" hidden="1" customWidth="1"/>
    <col min="14857" max="14857" width="6.54296875" hidden="1" customWidth="1"/>
    <col min="14858" max="14858" width="5.36328125" hidden="1" customWidth="1"/>
    <col min="14859" max="14859" width="12.453125" hidden="1" customWidth="1"/>
    <col min="14860" max="14860" width="18" hidden="1" customWidth="1"/>
    <col min="14861" max="14861" width="3.08984375" hidden="1" customWidth="1"/>
    <col min="14862" max="14862" width="26" hidden="1" customWidth="1"/>
    <col min="14863" max="14863" width="17.36328125" hidden="1" customWidth="1"/>
    <col min="14864" max="14864" width="1.6328125" hidden="1" customWidth="1"/>
    <col min="14865" max="14865" width="26" hidden="1" customWidth="1"/>
    <col min="14866" max="14866" width="17.36328125" hidden="1" customWidth="1"/>
    <col min="14867" max="14867" width="1.6328125" hidden="1" customWidth="1"/>
    <col min="14868" max="14868" width="15.6328125" hidden="1" customWidth="1"/>
    <col min="14869" max="14869" width="10.453125" hidden="1" customWidth="1"/>
    <col min="14870" max="14870" width="3.08984375" hidden="1" customWidth="1"/>
    <col min="14871" max="14871" width="10.6328125" hidden="1" customWidth="1"/>
    <col min="14872" max="14877" width="13.6328125" hidden="1" customWidth="1"/>
    <col min="14878" max="14878" width="3.08984375" hidden="1" customWidth="1"/>
    <col min="14879" max="14879" width="10.6328125" hidden="1" customWidth="1"/>
    <col min="14880" max="14880" width="15.6328125" hidden="1" customWidth="1"/>
    <col min="14881" max="14881" width="11.6328125" hidden="1" customWidth="1"/>
    <col min="14882" max="14882" width="3.08984375" hidden="1" customWidth="1"/>
    <col min="14883" max="15111" width="13.6328125" hidden="1"/>
    <col min="15112" max="15112" width="3.08984375" hidden="1" customWidth="1"/>
    <col min="15113" max="15113" width="6.54296875" hidden="1" customWidth="1"/>
    <col min="15114" max="15114" width="5.36328125" hidden="1" customWidth="1"/>
    <col min="15115" max="15115" width="12.453125" hidden="1" customWidth="1"/>
    <col min="15116" max="15116" width="18" hidden="1" customWidth="1"/>
    <col min="15117" max="15117" width="3.08984375" hidden="1" customWidth="1"/>
    <col min="15118" max="15118" width="26" hidden="1" customWidth="1"/>
    <col min="15119" max="15119" width="17.36328125" hidden="1" customWidth="1"/>
    <col min="15120" max="15120" width="1.6328125" hidden="1" customWidth="1"/>
    <col min="15121" max="15121" width="26" hidden="1" customWidth="1"/>
    <col min="15122" max="15122" width="17.36328125" hidden="1" customWidth="1"/>
    <col min="15123" max="15123" width="1.6328125" hidden="1" customWidth="1"/>
    <col min="15124" max="15124" width="15.6328125" hidden="1" customWidth="1"/>
    <col min="15125" max="15125" width="10.453125" hidden="1" customWidth="1"/>
    <col min="15126" max="15126" width="3.08984375" hidden="1" customWidth="1"/>
    <col min="15127" max="15127" width="10.6328125" hidden="1" customWidth="1"/>
    <col min="15128" max="15133" width="13.6328125" hidden="1" customWidth="1"/>
    <col min="15134" max="15134" width="3.08984375" hidden="1" customWidth="1"/>
    <col min="15135" max="15135" width="10.6328125" hidden="1" customWidth="1"/>
    <col min="15136" max="15136" width="15.6328125" hidden="1" customWidth="1"/>
    <col min="15137" max="15137" width="11.6328125" hidden="1" customWidth="1"/>
    <col min="15138" max="15138" width="3.08984375" hidden="1" customWidth="1"/>
    <col min="15139" max="15367" width="13.6328125" hidden="1"/>
    <col min="15368" max="15368" width="3.08984375" hidden="1" customWidth="1"/>
    <col min="15369" max="15369" width="6.54296875" hidden="1" customWidth="1"/>
    <col min="15370" max="15370" width="5.36328125" hidden="1" customWidth="1"/>
    <col min="15371" max="15371" width="12.453125" hidden="1" customWidth="1"/>
    <col min="15372" max="15372" width="18" hidden="1" customWidth="1"/>
    <col min="15373" max="15373" width="3.08984375" hidden="1" customWidth="1"/>
    <col min="15374" max="15374" width="26" hidden="1" customWidth="1"/>
    <col min="15375" max="15375" width="17.36328125" hidden="1" customWidth="1"/>
    <col min="15376" max="15376" width="1.6328125" hidden="1" customWidth="1"/>
    <col min="15377" max="15377" width="26" hidden="1" customWidth="1"/>
    <col min="15378" max="15378" width="17.36328125" hidden="1" customWidth="1"/>
    <col min="15379" max="15379" width="1.6328125" hidden="1" customWidth="1"/>
    <col min="15380" max="15380" width="15.6328125" hidden="1" customWidth="1"/>
    <col min="15381" max="15381" width="10.453125" hidden="1" customWidth="1"/>
    <col min="15382" max="15382" width="3.08984375" hidden="1" customWidth="1"/>
    <col min="15383" max="15383" width="10.6328125" hidden="1" customWidth="1"/>
    <col min="15384" max="15389" width="13.6328125" hidden="1" customWidth="1"/>
    <col min="15390" max="15390" width="3.08984375" hidden="1" customWidth="1"/>
    <col min="15391" max="15391" width="10.6328125" hidden="1" customWidth="1"/>
    <col min="15392" max="15392" width="15.6328125" hidden="1" customWidth="1"/>
    <col min="15393" max="15393" width="11.6328125" hidden="1" customWidth="1"/>
    <col min="15394" max="15394" width="3.08984375" hidden="1" customWidth="1"/>
    <col min="15395" max="15623" width="13.6328125" hidden="1"/>
    <col min="15624" max="15624" width="3.08984375" hidden="1" customWidth="1"/>
    <col min="15625" max="15625" width="6.54296875" hidden="1" customWidth="1"/>
    <col min="15626" max="15626" width="5.36328125" hidden="1" customWidth="1"/>
    <col min="15627" max="15627" width="12.453125" hidden="1" customWidth="1"/>
    <col min="15628" max="15628" width="18" hidden="1" customWidth="1"/>
    <col min="15629" max="15629" width="3.08984375" hidden="1" customWidth="1"/>
    <col min="15630" max="15630" width="26" hidden="1" customWidth="1"/>
    <col min="15631" max="15631" width="17.36328125" hidden="1" customWidth="1"/>
    <col min="15632" max="15632" width="1.6328125" hidden="1" customWidth="1"/>
    <col min="15633" max="15633" width="26" hidden="1" customWidth="1"/>
    <col min="15634" max="15634" width="17.36328125" hidden="1" customWidth="1"/>
    <col min="15635" max="15635" width="1.6328125" hidden="1" customWidth="1"/>
    <col min="15636" max="15636" width="15.6328125" hidden="1" customWidth="1"/>
    <col min="15637" max="15637" width="10.453125" hidden="1" customWidth="1"/>
    <col min="15638" max="15638" width="3.08984375" hidden="1" customWidth="1"/>
    <col min="15639" max="15639" width="10.6328125" hidden="1" customWidth="1"/>
    <col min="15640" max="15645" width="13.6328125" hidden="1" customWidth="1"/>
    <col min="15646" max="15646" width="3.08984375" hidden="1" customWidth="1"/>
    <col min="15647" max="15647" width="10.6328125" hidden="1" customWidth="1"/>
    <col min="15648" max="15648" width="15.6328125" hidden="1" customWidth="1"/>
    <col min="15649" max="15649" width="11.6328125" hidden="1" customWidth="1"/>
    <col min="15650" max="15650" width="3.08984375" hidden="1" customWidth="1"/>
    <col min="15651" max="15879" width="13.6328125" hidden="1"/>
    <col min="15880" max="15880" width="3.08984375" hidden="1" customWidth="1"/>
    <col min="15881" max="15881" width="6.54296875" hidden="1" customWidth="1"/>
    <col min="15882" max="15882" width="5.36328125" hidden="1" customWidth="1"/>
    <col min="15883" max="15883" width="12.453125" hidden="1" customWidth="1"/>
    <col min="15884" max="15884" width="18" hidden="1" customWidth="1"/>
    <col min="15885" max="15885" width="3.08984375" hidden="1" customWidth="1"/>
    <col min="15886" max="15886" width="26" hidden="1" customWidth="1"/>
    <col min="15887" max="15887" width="17.36328125" hidden="1" customWidth="1"/>
    <col min="15888" max="15888" width="1.6328125" hidden="1" customWidth="1"/>
    <col min="15889" max="15889" width="26" hidden="1" customWidth="1"/>
    <col min="15890" max="15890" width="17.36328125" hidden="1" customWidth="1"/>
    <col min="15891" max="15891" width="1.6328125" hidden="1" customWidth="1"/>
    <col min="15892" max="15892" width="15.6328125" hidden="1" customWidth="1"/>
    <col min="15893" max="15893" width="10.453125" hidden="1" customWidth="1"/>
    <col min="15894" max="15894" width="3.08984375" hidden="1" customWidth="1"/>
    <col min="15895" max="15895" width="10.6328125" hidden="1" customWidth="1"/>
    <col min="15896" max="15901" width="13.6328125" hidden="1" customWidth="1"/>
    <col min="15902" max="15902" width="3.08984375" hidden="1" customWidth="1"/>
    <col min="15903" max="15903" width="10.6328125" hidden="1" customWidth="1"/>
    <col min="15904" max="15904" width="15.6328125" hidden="1" customWidth="1"/>
    <col min="15905" max="15905" width="11.6328125" hidden="1" customWidth="1"/>
    <col min="15906" max="15906" width="3.08984375" hidden="1" customWidth="1"/>
    <col min="15909" max="16108" width="13.6328125" hidden="1"/>
    <col min="16145" max="16384" width="13.6328125" hidden="1"/>
  </cols>
  <sheetData>
    <row r="1" spans="1:16" ht="7.5" customHeight="1" thickBot="1" x14ac:dyDescent="0.4">
      <c r="A1" s="1"/>
      <c r="B1" s="2"/>
      <c r="C1" s="3"/>
      <c r="D1" s="3"/>
      <c r="E1" s="4"/>
      <c r="F1" s="4"/>
      <c r="G1" s="4"/>
      <c r="H1" s="4"/>
      <c r="I1" s="4"/>
      <c r="J1" s="4"/>
      <c r="K1" s="1"/>
      <c r="L1" s="1"/>
      <c r="M1" s="1"/>
      <c r="N1" s="1"/>
      <c r="O1" s="1"/>
      <c r="P1" s="1"/>
    </row>
    <row r="2" spans="1:16" ht="40.5" customHeight="1" x14ac:dyDescent="0.35">
      <c r="A2" s="1"/>
      <c r="B2" s="90" t="str">
        <f>CONCATENATE("Berekening meetonzekerheid lange termijn gemiddelden op basis van gegevens QAL2-variabiliteitstest",CHAR(10),"Deze versie (",H56,") is te gebruiken tot :",DAY($H$57),"-",MONTH($H$57),"-",YEAR($H$57))</f>
        <v>Berekening meetonzekerheid lange termijn gemiddelden op basis van gegevens QAL2-variabiliteitstest
Deze versie (2026) is te gebruiken tot :1-1-2027</v>
      </c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2"/>
      <c r="O2" s="29"/>
      <c r="P2" s="19"/>
    </row>
    <row r="3" spans="1:16" ht="22.5" customHeight="1" thickBot="1" x14ac:dyDescent="0.4">
      <c r="A3" s="1"/>
      <c r="B3" s="93" t="str">
        <f>CONCATENATE(IF(M8="","",CONCATENATE(M8,": ")), L14)</f>
        <v>Concentratie in mg/Nm3</v>
      </c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5"/>
      <c r="O3" s="29"/>
      <c r="P3" s="1"/>
    </row>
    <row r="4" spans="1:16" ht="7.5" customHeight="1" thickBot="1" x14ac:dyDescent="0.4">
      <c r="A4" s="1"/>
      <c r="B4" s="2"/>
      <c r="C4" s="3"/>
      <c r="D4" s="3"/>
      <c r="E4" s="4"/>
      <c r="F4" s="4"/>
      <c r="G4" s="4"/>
      <c r="H4" s="4"/>
      <c r="I4" s="4"/>
      <c r="J4" s="4"/>
      <c r="K4" s="1"/>
      <c r="L4" s="1"/>
      <c r="M4" s="1"/>
      <c r="N4" s="1"/>
      <c r="O4" s="1"/>
      <c r="P4" s="1"/>
    </row>
    <row r="5" spans="1:16" ht="30" customHeight="1" x14ac:dyDescent="0.45">
      <c r="A5" s="1"/>
      <c r="B5" s="96" t="s">
        <v>29</v>
      </c>
      <c r="C5" s="97"/>
      <c r="D5" s="98"/>
      <c r="E5" s="106" t="s">
        <v>18</v>
      </c>
      <c r="F5" s="104" t="s">
        <v>6</v>
      </c>
      <c r="G5" s="104" t="s">
        <v>0</v>
      </c>
      <c r="H5" s="76" t="s">
        <v>1</v>
      </c>
      <c r="I5" s="108" t="str">
        <f>CONCATENATE("Min",CHAR(10),"(",$M$13*100,"% BI)")</f>
        <v>Min
(95% BI)</v>
      </c>
      <c r="J5" s="102" t="str">
        <f>CONCATENATE("Max",CHAR(10),"(",$M$13*100,"% BI)")</f>
        <v>Max
(95% BI)</v>
      </c>
      <c r="K5" s="1"/>
      <c r="L5" s="90" t="str">
        <f>CONCATENATE("Overige invoergegevens  en berekening meetonzekerheid",CHAR(10),"lange termijn gemiddelde (LTG)")</f>
        <v>Overige invoergegevens  en berekening meetonzekerheid
lange termijn gemiddelde (LTG)</v>
      </c>
      <c r="M5" s="91"/>
      <c r="N5" s="92"/>
      <c r="O5" s="32"/>
      <c r="P5" s="19"/>
    </row>
    <row r="6" spans="1:16" ht="24.75" customHeight="1" thickBot="1" x14ac:dyDescent="0.4">
      <c r="A6" s="1"/>
      <c r="B6" s="74" t="s">
        <v>5</v>
      </c>
      <c r="C6" s="75" t="s">
        <v>4</v>
      </c>
      <c r="D6" s="75" t="s">
        <v>3</v>
      </c>
      <c r="E6" s="107"/>
      <c r="F6" s="105"/>
      <c r="G6" s="105"/>
      <c r="H6" s="33" t="str">
        <f ca="1">CONCATENATE("m=",M15,CHAR(10),"n=",IF(M21="",0,M21))</f>
        <v>m=0
n=0</v>
      </c>
      <c r="I6" s="109"/>
      <c r="J6" s="103"/>
      <c r="K6" s="1"/>
      <c r="L6" s="99"/>
      <c r="M6" s="100"/>
      <c r="N6" s="101"/>
      <c r="O6" s="32"/>
      <c r="P6" s="19"/>
    </row>
    <row r="7" spans="1:16" ht="16.5" customHeight="1" x14ac:dyDescent="0.35">
      <c r="A7" s="13">
        <f>IF(AND(C7&lt;&gt;"",D7&lt;&gt;""),ABS(A6)+1,-ABS(A6))</f>
        <v>0</v>
      </c>
      <c r="B7" s="10" t="str">
        <f>IF(C7="","--",1)</f>
        <v>--</v>
      </c>
      <c r="C7" s="34"/>
      <c r="D7" s="34"/>
      <c r="E7" s="35" t="str">
        <f t="shared" ref="E7:E54" ca="1" si="0">IF(NOW()&gt;$H$57,"",IF(AND(C7&lt;&gt;"",ISNUMBER($C7*$M$17+$M$18)),$C7*$M$17+$M$18,""))</f>
        <v/>
      </c>
      <c r="F7" s="36" t="str">
        <f ca="1">IF(ISNUMBER(E7),(D7-E7)^2,"")</f>
        <v/>
      </c>
      <c r="G7" s="36" t="str">
        <f t="shared" ref="G7:G54" ca="1" si="1">IF(NOW()&gt;$H$57,"",IF(C7&lt;&gt;"",(C7-$M$16)^2,""))</f>
        <v/>
      </c>
      <c r="H7" s="37" t="str">
        <f t="shared" ref="H7" ca="1" si="2">IF(E7="","",$M$24*SQRT($M$19/$M$17^2*(1/$M$21+1/$M$15+(C7-$M$16)^2/SUM($G$7:$G$54))))</f>
        <v/>
      </c>
      <c r="I7" s="38" t="str">
        <f t="shared" ref="I7" ca="1" si="3">IF(E7="","",E7-H7)</f>
        <v/>
      </c>
      <c r="J7" s="39" t="str">
        <f t="shared" ref="J7" ca="1" si="4">IF(E7="","",E7+H7)</f>
        <v/>
      </c>
      <c r="K7" s="40"/>
      <c r="L7" s="41" t="s">
        <v>20</v>
      </c>
      <c r="M7" s="49" t="s">
        <v>34</v>
      </c>
      <c r="N7" s="82"/>
      <c r="O7" s="32"/>
      <c r="P7" s="42"/>
    </row>
    <row r="8" spans="1:16" ht="17.149999999999999" customHeight="1" x14ac:dyDescent="0.35">
      <c r="A8" s="13">
        <f>IF(AND(C8&lt;&gt;"",D8&lt;&gt;""),ABS(A7)+1,-ABS(A7))</f>
        <v>0</v>
      </c>
      <c r="B8" s="11" t="str">
        <f>IF(AND(C8&lt;&gt;"",D8&lt;&gt;""),A8,"--")</f>
        <v>--</v>
      </c>
      <c r="C8" s="43"/>
      <c r="D8" s="43"/>
      <c r="E8" s="44" t="str">
        <f t="shared" ca="1" si="0"/>
        <v/>
      </c>
      <c r="F8" s="45" t="str">
        <f t="shared" ref="F8:F54" ca="1" si="5">IF(ISNUMBER(E8),(D8-E8)^2,"")</f>
        <v/>
      </c>
      <c r="G8" s="45" t="str">
        <f t="shared" ca="1" si="1"/>
        <v/>
      </c>
      <c r="H8" s="46" t="str">
        <f t="shared" ref="H8:H54" ca="1" si="6">IF(E8="","",$M$24*SQRT($M$19/$M$17^2*(1/$M$21+1/$M$15+(C8-$M$16)^2/SUM($G$7:$G$54))))</f>
        <v/>
      </c>
      <c r="I8" s="47" t="str">
        <f t="shared" ref="I8:I54" ca="1" si="7">IF(E8="","",E8-H8)</f>
        <v/>
      </c>
      <c r="J8" s="48" t="str">
        <f t="shared" ref="J8:J54" ca="1" si="8">IF(E8="","",E8+H8)</f>
        <v/>
      </c>
      <c r="K8" s="40"/>
      <c r="L8" s="17" t="s">
        <v>28</v>
      </c>
      <c r="M8" s="49"/>
      <c r="N8" s="83"/>
      <c r="O8" s="32"/>
      <c r="P8" s="42"/>
    </row>
    <row r="9" spans="1:16" ht="17.149999999999999" customHeight="1" x14ac:dyDescent="0.35">
      <c r="A9" s="13">
        <f t="shared" ref="A9:A54" si="9">IF(AND(C9&lt;&gt;"",D9&lt;&gt;""),ABS(A8)+1,-ABS(A8))</f>
        <v>0</v>
      </c>
      <c r="B9" s="11" t="str">
        <f t="shared" ref="B9:B54" si="10">IF(AND(C9&lt;&gt;"",D9&lt;&gt;""),A9,"--")</f>
        <v>--</v>
      </c>
      <c r="C9" s="43"/>
      <c r="D9" s="43"/>
      <c r="E9" s="44" t="str">
        <f t="shared" ca="1" si="0"/>
        <v/>
      </c>
      <c r="F9" s="45" t="str">
        <f t="shared" ca="1" si="5"/>
        <v/>
      </c>
      <c r="G9" s="45" t="str">
        <f t="shared" ca="1" si="1"/>
        <v/>
      </c>
      <c r="H9" s="46" t="str">
        <f t="shared" ca="1" si="6"/>
        <v/>
      </c>
      <c r="I9" s="47" t="str">
        <f t="shared" ca="1" si="7"/>
        <v/>
      </c>
      <c r="J9" s="48" t="str">
        <f t="shared" ca="1" si="8"/>
        <v/>
      </c>
      <c r="K9" s="40"/>
      <c r="L9" s="17" t="s">
        <v>11</v>
      </c>
      <c r="M9" s="49"/>
      <c r="N9" s="77"/>
      <c r="O9" s="32"/>
      <c r="P9" s="42"/>
    </row>
    <row r="10" spans="1:16" ht="17.149999999999999" customHeight="1" x14ac:dyDescent="0.35">
      <c r="A10" s="13">
        <f t="shared" si="9"/>
        <v>0</v>
      </c>
      <c r="B10" s="11" t="str">
        <f t="shared" si="10"/>
        <v>--</v>
      </c>
      <c r="C10" s="43"/>
      <c r="D10" s="43"/>
      <c r="E10" s="44" t="str">
        <f t="shared" ca="1" si="0"/>
        <v/>
      </c>
      <c r="F10" s="45" t="str">
        <f t="shared" ca="1" si="5"/>
        <v/>
      </c>
      <c r="G10" s="45" t="str">
        <f t="shared" ca="1" si="1"/>
        <v/>
      </c>
      <c r="H10" s="46" t="str">
        <f t="shared" ca="1" si="6"/>
        <v/>
      </c>
      <c r="I10" s="47" t="str">
        <f t="shared" ca="1" si="7"/>
        <v/>
      </c>
      <c r="J10" s="48" t="str">
        <f t="shared" ca="1" si="8"/>
        <v/>
      </c>
      <c r="K10" s="40"/>
      <c r="L10" s="17" t="s">
        <v>12</v>
      </c>
      <c r="M10" s="49"/>
      <c r="N10" s="77"/>
      <c r="O10" s="32"/>
      <c r="P10" s="42"/>
    </row>
    <row r="11" spans="1:16" ht="16.5" customHeight="1" x14ac:dyDescent="0.35">
      <c r="A11" s="13">
        <f t="shared" si="9"/>
        <v>0</v>
      </c>
      <c r="B11" s="11" t="str">
        <f t="shared" si="10"/>
        <v>--</v>
      </c>
      <c r="C11" s="43"/>
      <c r="D11" s="43"/>
      <c r="E11" s="44" t="str">
        <f t="shared" ca="1" si="0"/>
        <v/>
      </c>
      <c r="F11" s="45" t="str">
        <f t="shared" ca="1" si="5"/>
        <v/>
      </c>
      <c r="G11" s="45" t="str">
        <f t="shared" ca="1" si="1"/>
        <v/>
      </c>
      <c r="H11" s="46" t="str">
        <f t="shared" ca="1" si="6"/>
        <v/>
      </c>
      <c r="I11" s="47" t="str">
        <f t="shared" ca="1" si="7"/>
        <v/>
      </c>
      <c r="J11" s="48" t="str">
        <f t="shared" ca="1" si="8"/>
        <v/>
      </c>
      <c r="K11" s="40"/>
      <c r="L11" s="17" t="s">
        <v>13</v>
      </c>
      <c r="M11" s="50"/>
      <c r="N11" s="51" t="s">
        <v>15</v>
      </c>
      <c r="O11" s="32"/>
      <c r="P11" s="42"/>
    </row>
    <row r="12" spans="1:16" ht="17.149999999999999" customHeight="1" x14ac:dyDescent="0.35">
      <c r="A12" s="13">
        <f t="shared" si="9"/>
        <v>0</v>
      </c>
      <c r="B12" s="11" t="str">
        <f t="shared" si="10"/>
        <v>--</v>
      </c>
      <c r="C12" s="43"/>
      <c r="D12" s="43"/>
      <c r="E12" s="44" t="str">
        <f t="shared" ca="1" si="0"/>
        <v/>
      </c>
      <c r="F12" s="45" t="str">
        <f t="shared" ca="1" si="5"/>
        <v/>
      </c>
      <c r="G12" s="45" t="str">
        <f t="shared" ca="1" si="1"/>
        <v/>
      </c>
      <c r="H12" s="46" t="str">
        <f t="shared" ca="1" si="6"/>
        <v/>
      </c>
      <c r="I12" s="47" t="str">
        <f t="shared" ca="1" si="7"/>
        <v/>
      </c>
      <c r="J12" s="48" t="str">
        <f t="shared" ca="1" si="8"/>
        <v/>
      </c>
      <c r="K12" s="40"/>
      <c r="L12" s="17" t="str">
        <f>IF(M7="debiet","Debiet-eis",CONCATENATE(IF(M9="","E",CONCATENATE(M9,"-e")),"missie-eis"))</f>
        <v>Emissie-eis</v>
      </c>
      <c r="M12" s="50"/>
      <c r="N12" s="84" t="str">
        <f>N22</f>
        <v>mg/Nm3</v>
      </c>
      <c r="O12" s="32"/>
      <c r="P12" s="42"/>
    </row>
    <row r="13" spans="1:16" ht="17.149999999999999" customHeight="1" x14ac:dyDescent="0.35">
      <c r="A13" s="13">
        <f t="shared" si="9"/>
        <v>0</v>
      </c>
      <c r="B13" s="11" t="str">
        <f t="shared" si="10"/>
        <v>--</v>
      </c>
      <c r="C13" s="43"/>
      <c r="D13" s="43"/>
      <c r="E13" s="44" t="str">
        <f t="shared" ca="1" si="0"/>
        <v/>
      </c>
      <c r="F13" s="45" t="str">
        <f t="shared" ca="1" si="5"/>
        <v/>
      </c>
      <c r="G13" s="45" t="str">
        <f t="shared" ca="1" si="1"/>
        <v/>
      </c>
      <c r="H13" s="46" t="str">
        <f t="shared" ca="1" si="6"/>
        <v/>
      </c>
      <c r="I13" s="47" t="str">
        <f t="shared" ca="1" si="7"/>
        <v/>
      </c>
      <c r="J13" s="48" t="str">
        <f t="shared" ca="1" si="8"/>
        <v/>
      </c>
      <c r="K13" s="40"/>
      <c r="L13" s="20" t="s">
        <v>19</v>
      </c>
      <c r="M13" s="52">
        <v>0.95</v>
      </c>
      <c r="N13" s="85" t="s">
        <v>33</v>
      </c>
      <c r="O13" s="32"/>
      <c r="P13" s="42"/>
    </row>
    <row r="14" spans="1:16" ht="17.149999999999999" customHeight="1" x14ac:dyDescent="0.35">
      <c r="A14" s="13">
        <f t="shared" si="9"/>
        <v>0</v>
      </c>
      <c r="B14" s="11" t="str">
        <f t="shared" si="10"/>
        <v>--</v>
      </c>
      <c r="C14" s="43"/>
      <c r="D14" s="43"/>
      <c r="E14" s="44" t="str">
        <f t="shared" ca="1" si="0"/>
        <v/>
      </c>
      <c r="F14" s="45" t="str">
        <f t="shared" ca="1" si="5"/>
        <v/>
      </c>
      <c r="G14" s="45" t="str">
        <f t="shared" ca="1" si="1"/>
        <v/>
      </c>
      <c r="H14" s="46" t="str">
        <f t="shared" ca="1" si="6"/>
        <v/>
      </c>
      <c r="I14" s="47" t="str">
        <f t="shared" ca="1" si="7"/>
        <v/>
      </c>
      <c r="J14" s="48" t="str">
        <f t="shared" ca="1" si="8"/>
        <v/>
      </c>
      <c r="K14" s="40"/>
      <c r="L14" s="21" t="str">
        <f>IF(M7="debiet",CONCATENATE("Debiet in ",N12),CONCATENATE(IF(LTG!$M$9="","C",CONCATENATE(LTG!$M$9,"-c")),"oncentratie in ",N12))</f>
        <v>Concentratie in mg/Nm3</v>
      </c>
      <c r="M14" s="77"/>
      <c r="N14" s="77"/>
      <c r="O14" s="32"/>
      <c r="P14" s="42"/>
    </row>
    <row r="15" spans="1:16" ht="17.149999999999999" customHeight="1" x14ac:dyDescent="0.35">
      <c r="A15" s="13">
        <f t="shared" si="9"/>
        <v>0</v>
      </c>
      <c r="B15" s="11" t="str">
        <f t="shared" si="10"/>
        <v>--</v>
      </c>
      <c r="C15" s="43"/>
      <c r="D15" s="43"/>
      <c r="E15" s="44" t="str">
        <f t="shared" ca="1" si="0"/>
        <v/>
      </c>
      <c r="F15" s="45" t="str">
        <f t="shared" ca="1" si="5"/>
        <v/>
      </c>
      <c r="G15" s="45" t="str">
        <f t="shared" ca="1" si="1"/>
        <v/>
      </c>
      <c r="H15" s="46" t="str">
        <f t="shared" ca="1" si="6"/>
        <v/>
      </c>
      <c r="I15" s="47" t="str">
        <f t="shared" ca="1" si="7"/>
        <v/>
      </c>
      <c r="J15" s="48" t="str">
        <f t="shared" ca="1" si="8"/>
        <v/>
      </c>
      <c r="K15" s="40"/>
      <c r="L15" s="16" t="s">
        <v>27</v>
      </c>
      <c r="M15" s="54">
        <f ca="1">IF(NOW()&gt;$H$57,"",ABS(A54))</f>
        <v>0</v>
      </c>
      <c r="N15" s="86"/>
      <c r="O15" s="32"/>
      <c r="P15" s="42"/>
    </row>
    <row r="16" spans="1:16" ht="17.149999999999999" customHeight="1" x14ac:dyDescent="0.35">
      <c r="A16" s="13">
        <f t="shared" si="9"/>
        <v>0</v>
      </c>
      <c r="B16" s="11" t="str">
        <f t="shared" si="10"/>
        <v>--</v>
      </c>
      <c r="C16" s="43"/>
      <c r="D16" s="43"/>
      <c r="E16" s="44" t="str">
        <f t="shared" ca="1" si="0"/>
        <v/>
      </c>
      <c r="F16" s="45" t="str">
        <f t="shared" ca="1" si="5"/>
        <v/>
      </c>
      <c r="G16" s="45" t="str">
        <f t="shared" ca="1" si="1"/>
        <v/>
      </c>
      <c r="H16" s="46" t="str">
        <f t="shared" ca="1" si="6"/>
        <v/>
      </c>
      <c r="I16" s="47" t="str">
        <f t="shared" ca="1" si="7"/>
        <v/>
      </c>
      <c r="J16" s="48" t="str">
        <f t="shared" ca="1" si="8"/>
        <v/>
      </c>
      <c r="K16" s="40"/>
      <c r="L16" s="16" t="s">
        <v>7</v>
      </c>
      <c r="M16" s="54" t="str">
        <f ca="1">IF(OR(NOW()&gt;$H$57,M15&lt;2),"",AVERAGE(C7:C54))</f>
        <v/>
      </c>
      <c r="N16" s="77" t="str">
        <f>N12</f>
        <v>mg/Nm3</v>
      </c>
      <c r="O16" s="32"/>
      <c r="P16" s="42"/>
    </row>
    <row r="17" spans="1:16" ht="17.149999999999999" customHeight="1" x14ac:dyDescent="0.35">
      <c r="A17" s="13">
        <f t="shared" si="9"/>
        <v>0</v>
      </c>
      <c r="B17" s="11" t="str">
        <f t="shared" si="10"/>
        <v>--</v>
      </c>
      <c r="C17" s="43"/>
      <c r="D17" s="43"/>
      <c r="E17" s="44" t="str">
        <f t="shared" ca="1" si="0"/>
        <v/>
      </c>
      <c r="F17" s="45" t="str">
        <f t="shared" ca="1" si="5"/>
        <v/>
      </c>
      <c r="G17" s="45" t="str">
        <f t="shared" ca="1" si="1"/>
        <v/>
      </c>
      <c r="H17" s="46" t="str">
        <f t="shared" ca="1" si="6"/>
        <v/>
      </c>
      <c r="I17" s="47" t="str">
        <f t="shared" ca="1" si="7"/>
        <v/>
      </c>
      <c r="J17" s="48" t="str">
        <f t="shared" ca="1" si="8"/>
        <v/>
      </c>
      <c r="K17" s="40"/>
      <c r="L17" s="17" t="s">
        <v>8</v>
      </c>
      <c r="M17" s="55" t="str">
        <f ca="1">IF(NOW()&gt;$H$57,"",IF(ISNUMBER(SLOPE(D7:D54,C7:C54)),SLOPE(D7:D54,C7:C54),""))</f>
        <v/>
      </c>
      <c r="N17" s="77"/>
      <c r="O17" s="32"/>
      <c r="P17" s="42"/>
    </row>
    <row r="18" spans="1:16" ht="17.149999999999999" customHeight="1" x14ac:dyDescent="0.35">
      <c r="A18" s="13">
        <f t="shared" si="9"/>
        <v>0</v>
      </c>
      <c r="B18" s="11" t="str">
        <f t="shared" si="10"/>
        <v>--</v>
      </c>
      <c r="C18" s="43"/>
      <c r="D18" s="43"/>
      <c r="E18" s="44" t="str">
        <f t="shared" ca="1" si="0"/>
        <v/>
      </c>
      <c r="F18" s="45" t="str">
        <f t="shared" ca="1" si="5"/>
        <v/>
      </c>
      <c r="G18" s="45" t="str">
        <f t="shared" ca="1" si="1"/>
        <v/>
      </c>
      <c r="H18" s="46" t="str">
        <f t="shared" ca="1" si="6"/>
        <v/>
      </c>
      <c r="I18" s="47" t="str">
        <f t="shared" ca="1" si="7"/>
        <v/>
      </c>
      <c r="J18" s="48" t="str">
        <f t="shared" ca="1" si="8"/>
        <v/>
      </c>
      <c r="K18" s="40"/>
      <c r="L18" s="16" t="s">
        <v>9</v>
      </c>
      <c r="M18" s="56" t="str">
        <f ca="1">IF(NOW()&gt;$H$57,"",IF(ISNUMBER(INTERCEPT(D7:D54,C7:C54)),INTERCEPT(D7:D54,C7:C54),""))</f>
        <v/>
      </c>
      <c r="N18" s="77"/>
      <c r="O18" s="32"/>
      <c r="P18" s="42"/>
    </row>
    <row r="19" spans="1:16" ht="17.149999999999999" customHeight="1" x14ac:dyDescent="0.35">
      <c r="A19" s="13">
        <f t="shared" si="9"/>
        <v>0</v>
      </c>
      <c r="B19" s="11" t="str">
        <f t="shared" si="10"/>
        <v>--</v>
      </c>
      <c r="C19" s="43"/>
      <c r="D19" s="43"/>
      <c r="E19" s="44" t="str">
        <f t="shared" ca="1" si="0"/>
        <v/>
      </c>
      <c r="F19" s="45" t="str">
        <f t="shared" ca="1" si="5"/>
        <v/>
      </c>
      <c r="G19" s="45" t="str">
        <f t="shared" ca="1" si="1"/>
        <v/>
      </c>
      <c r="H19" s="46" t="str">
        <f t="shared" ca="1" si="6"/>
        <v/>
      </c>
      <c r="I19" s="47" t="str">
        <f t="shared" ca="1" si="7"/>
        <v/>
      </c>
      <c r="J19" s="48" t="str">
        <f t="shared" ca="1" si="8"/>
        <v/>
      </c>
      <c r="K19" s="40"/>
      <c r="L19" s="57" t="s">
        <v>2</v>
      </c>
      <c r="M19" s="58">
        <f ca="1">IF(NOW()&gt;$H$57,"",SUM(F7:F54)/(M15-2))</f>
        <v>0</v>
      </c>
      <c r="N19" s="85"/>
      <c r="O19" s="32"/>
      <c r="P19" s="42"/>
    </row>
    <row r="20" spans="1:16" ht="17.149999999999999" customHeight="1" x14ac:dyDescent="0.35">
      <c r="A20" s="13">
        <f t="shared" si="9"/>
        <v>0</v>
      </c>
      <c r="B20" s="11" t="str">
        <f t="shared" si="10"/>
        <v>--</v>
      </c>
      <c r="C20" s="43"/>
      <c r="D20" s="43"/>
      <c r="E20" s="44" t="str">
        <f t="shared" ca="1" si="0"/>
        <v/>
      </c>
      <c r="F20" s="45" t="str">
        <f t="shared" ca="1" si="5"/>
        <v/>
      </c>
      <c r="G20" s="45" t="str">
        <f t="shared" ca="1" si="1"/>
        <v/>
      </c>
      <c r="H20" s="46" t="str">
        <f t="shared" ca="1" si="6"/>
        <v/>
      </c>
      <c r="I20" s="47" t="str">
        <f t="shared" ca="1" si="7"/>
        <v/>
      </c>
      <c r="J20" s="48" t="str">
        <f t="shared" ca="1" si="8"/>
        <v/>
      </c>
      <c r="K20" s="40"/>
      <c r="L20" s="59" t="s">
        <v>10</v>
      </c>
      <c r="M20" s="78"/>
      <c r="N20" s="77"/>
      <c r="O20" s="32"/>
      <c r="P20" s="42"/>
    </row>
    <row r="21" spans="1:16" ht="17.149999999999999" customHeight="1" x14ac:dyDescent="0.35">
      <c r="A21" s="13">
        <f t="shared" si="9"/>
        <v>0</v>
      </c>
      <c r="B21" s="11" t="str">
        <f t="shared" si="10"/>
        <v>--</v>
      </c>
      <c r="C21" s="43"/>
      <c r="D21" s="43"/>
      <c r="E21" s="44" t="str">
        <f t="shared" ca="1" si="0"/>
        <v/>
      </c>
      <c r="F21" s="45" t="str">
        <f t="shared" ca="1" si="5"/>
        <v/>
      </c>
      <c r="G21" s="45" t="str">
        <f t="shared" ca="1" si="1"/>
        <v/>
      </c>
      <c r="H21" s="46" t="str">
        <f t="shared" ca="1" si="6"/>
        <v/>
      </c>
      <c r="I21" s="47" t="str">
        <f t="shared" ca="1" si="7"/>
        <v/>
      </c>
      <c r="J21" s="48" t="str">
        <f t="shared" ca="1" si="8"/>
        <v/>
      </c>
      <c r="K21" s="40"/>
      <c r="L21" s="17" t="s">
        <v>30</v>
      </c>
      <c r="M21" s="50"/>
      <c r="N21" s="79" t="s">
        <v>24</v>
      </c>
      <c r="O21" s="32"/>
      <c r="P21" s="42"/>
    </row>
    <row r="22" spans="1:16" ht="17.149999999999999" customHeight="1" x14ac:dyDescent="0.35">
      <c r="A22" s="13">
        <f t="shared" si="9"/>
        <v>0</v>
      </c>
      <c r="B22" s="11" t="str">
        <f t="shared" si="10"/>
        <v>--</v>
      </c>
      <c r="C22" s="43"/>
      <c r="D22" s="43"/>
      <c r="E22" s="44" t="str">
        <f t="shared" ca="1" si="0"/>
        <v/>
      </c>
      <c r="F22" s="45" t="str">
        <f t="shared" ca="1" si="5"/>
        <v/>
      </c>
      <c r="G22" s="45" t="str">
        <f t="shared" ca="1" si="1"/>
        <v/>
      </c>
      <c r="H22" s="46" t="str">
        <f t="shared" ca="1" si="6"/>
        <v/>
      </c>
      <c r="I22" s="47" t="str">
        <f t="shared" ca="1" si="7"/>
        <v/>
      </c>
      <c r="J22" s="48" t="str">
        <f t="shared" ca="1" si="8"/>
        <v/>
      </c>
      <c r="K22" s="40"/>
      <c r="L22" s="17" t="s">
        <v>14</v>
      </c>
      <c r="M22" s="49"/>
      <c r="N22" s="77" t="str">
        <f>CONCATENATE(IF(M10&lt;&gt;"",M10,IF(M7="debiet","Nm3/uur","mg/Nm3")),IF(M11="","",CONCATENATE(" bij ",M11," vol% O2")))</f>
        <v>mg/Nm3</v>
      </c>
      <c r="O22" s="32"/>
      <c r="P22" s="42"/>
    </row>
    <row r="23" spans="1:16" ht="17.149999999999999" customHeight="1" x14ac:dyDescent="0.35">
      <c r="A23" s="13">
        <f t="shared" si="9"/>
        <v>0</v>
      </c>
      <c r="B23" s="11" t="str">
        <f t="shared" si="10"/>
        <v>--</v>
      </c>
      <c r="C23" s="43"/>
      <c r="D23" s="43"/>
      <c r="E23" s="44" t="str">
        <f t="shared" ca="1" si="0"/>
        <v/>
      </c>
      <c r="F23" s="45" t="str">
        <f t="shared" ca="1" si="5"/>
        <v/>
      </c>
      <c r="G23" s="45" t="str">
        <f t="shared" ca="1" si="1"/>
        <v/>
      </c>
      <c r="H23" s="46" t="str">
        <f t="shared" ca="1" si="6"/>
        <v/>
      </c>
      <c r="I23" s="47" t="str">
        <f t="shared" ca="1" si="7"/>
        <v/>
      </c>
      <c r="J23" s="48" t="str">
        <f t="shared" ca="1" si="8"/>
        <v/>
      </c>
      <c r="K23" s="40"/>
      <c r="L23" s="17" t="s">
        <v>17</v>
      </c>
      <c r="M23" s="60" t="str">
        <f ca="1">IF(OR(NOW()&gt;$H$57,SUM($G$7:$G$54)=0),"",IF(M21="","",SQRT($M$19/$M$17^2*(1/M21+1/$M$15+(M22-$M$16)^2/SUM($G$7:$G$54)))))</f>
        <v/>
      </c>
      <c r="N23" s="77" t="str">
        <f>N22</f>
        <v>mg/Nm3</v>
      </c>
      <c r="O23" s="32"/>
      <c r="P23" s="42"/>
    </row>
    <row r="24" spans="1:16" ht="17.149999999999999" customHeight="1" x14ac:dyDescent="0.35">
      <c r="A24" s="13">
        <f t="shared" si="9"/>
        <v>0</v>
      </c>
      <c r="B24" s="11" t="str">
        <f t="shared" si="10"/>
        <v>--</v>
      </c>
      <c r="C24" s="43"/>
      <c r="D24" s="43"/>
      <c r="E24" s="44" t="str">
        <f t="shared" ca="1" si="0"/>
        <v/>
      </c>
      <c r="F24" s="45" t="str">
        <f t="shared" ca="1" si="5"/>
        <v/>
      </c>
      <c r="G24" s="45" t="str">
        <f t="shared" ca="1" si="1"/>
        <v/>
      </c>
      <c r="H24" s="46" t="str">
        <f t="shared" ca="1" si="6"/>
        <v/>
      </c>
      <c r="I24" s="47" t="str">
        <f t="shared" ca="1" si="7"/>
        <v/>
      </c>
      <c r="J24" s="48" t="str">
        <f t="shared" ca="1" si="8"/>
        <v/>
      </c>
      <c r="K24" s="40"/>
      <c r="L24" s="17" t="str">
        <f>CONCATENATE("t-factor (",100*$M$13,"% ",N13,")")</f>
        <v>t-factor (95% dubbelzijdig)</v>
      </c>
      <c r="M24" s="61" t="str">
        <f ca="1">IF(OR(NOW()&gt;$H$57,M15&lt;2),"",_xlfn.T.INV.2T((1-M13),M21-1))</f>
        <v/>
      </c>
      <c r="N24" s="77"/>
      <c r="O24" s="32"/>
      <c r="P24" s="42"/>
    </row>
    <row r="25" spans="1:16" ht="17.149999999999999" customHeight="1" x14ac:dyDescent="0.35">
      <c r="A25" s="13">
        <f t="shared" si="9"/>
        <v>0</v>
      </c>
      <c r="B25" s="11" t="str">
        <f t="shared" si="10"/>
        <v>--</v>
      </c>
      <c r="C25" s="43"/>
      <c r="D25" s="43"/>
      <c r="E25" s="44" t="str">
        <f t="shared" ca="1" si="0"/>
        <v/>
      </c>
      <c r="F25" s="45" t="str">
        <f t="shared" ca="1" si="5"/>
        <v/>
      </c>
      <c r="G25" s="45" t="str">
        <f t="shared" ca="1" si="1"/>
        <v/>
      </c>
      <c r="H25" s="46" t="str">
        <f t="shared" ca="1" si="6"/>
        <v/>
      </c>
      <c r="I25" s="47" t="str">
        <f t="shared" ca="1" si="7"/>
        <v/>
      </c>
      <c r="J25" s="48" t="str">
        <f t="shared" ca="1" si="8"/>
        <v/>
      </c>
      <c r="K25" s="40"/>
      <c r="L25" s="27" t="str">
        <f>CONCATENATE("Onzekerheid LTG als ",100*$M$13,"% BI")</f>
        <v>Onzekerheid LTG als 95% BI</v>
      </c>
      <c r="M25" s="28" t="str">
        <f ca="1">IF(OR(NOW()&gt;$H$57,M15&lt;2),"",M24*M23)</f>
        <v/>
      </c>
      <c r="N25" s="80" t="str">
        <f>N23</f>
        <v>mg/Nm3</v>
      </c>
      <c r="O25" s="32"/>
      <c r="P25" s="42"/>
    </row>
    <row r="26" spans="1:16" ht="17.149999999999999" customHeight="1" x14ac:dyDescent="0.35">
      <c r="A26" s="13">
        <f t="shared" si="9"/>
        <v>0</v>
      </c>
      <c r="B26" s="11" t="str">
        <f t="shared" si="10"/>
        <v>--</v>
      </c>
      <c r="C26" s="43"/>
      <c r="D26" s="43"/>
      <c r="E26" s="44" t="str">
        <f t="shared" ca="1" si="0"/>
        <v/>
      </c>
      <c r="F26" s="45" t="str">
        <f t="shared" ca="1" si="5"/>
        <v/>
      </c>
      <c r="G26" s="45" t="str">
        <f t="shared" ca="1" si="1"/>
        <v/>
      </c>
      <c r="H26" s="46" t="str">
        <f t="shared" ca="1" si="6"/>
        <v/>
      </c>
      <c r="I26" s="47" t="str">
        <f t="shared" ca="1" si="7"/>
        <v/>
      </c>
      <c r="J26" s="48" t="str">
        <f t="shared" ca="1" si="8"/>
        <v/>
      </c>
      <c r="K26" s="40"/>
      <c r="L26" s="30" t="s">
        <v>16</v>
      </c>
      <c r="M26" s="31" t="str">
        <f ca="1">IF(OR(M12="",NOW()&gt;$H$57,M15&lt;2),"",M25/M12)</f>
        <v/>
      </c>
      <c r="N26" s="81" t="s">
        <v>35</v>
      </c>
      <c r="O26" s="62"/>
      <c r="P26" s="42"/>
    </row>
    <row r="27" spans="1:16" ht="17.149999999999999" customHeight="1" x14ac:dyDescent="0.35">
      <c r="A27" s="13">
        <f t="shared" si="9"/>
        <v>0</v>
      </c>
      <c r="B27" s="11" t="str">
        <f t="shared" si="10"/>
        <v>--</v>
      </c>
      <c r="C27" s="43"/>
      <c r="D27" s="43"/>
      <c r="E27" s="44" t="str">
        <f t="shared" ca="1" si="0"/>
        <v/>
      </c>
      <c r="F27" s="45" t="str">
        <f t="shared" ca="1" si="5"/>
        <v/>
      </c>
      <c r="G27" s="45" t="str">
        <f t="shared" ca="1" si="1"/>
        <v/>
      </c>
      <c r="H27" s="46" t="str">
        <f t="shared" ca="1" si="6"/>
        <v/>
      </c>
      <c r="I27" s="47" t="str">
        <f t="shared" ca="1" si="7"/>
        <v/>
      </c>
      <c r="J27" s="48" t="str">
        <f t="shared" ca="1" si="8"/>
        <v/>
      </c>
      <c r="K27" s="40"/>
      <c r="L27" s="62"/>
      <c r="M27" s="26"/>
      <c r="N27" s="26"/>
      <c r="O27" s="62"/>
      <c r="P27" s="42"/>
    </row>
    <row r="28" spans="1:16" ht="17.149999999999999" customHeight="1" x14ac:dyDescent="0.35">
      <c r="A28" s="13">
        <f t="shared" si="9"/>
        <v>0</v>
      </c>
      <c r="B28" s="11" t="str">
        <f t="shared" si="10"/>
        <v>--</v>
      </c>
      <c r="C28" s="43"/>
      <c r="D28" s="43"/>
      <c r="E28" s="44" t="str">
        <f t="shared" ca="1" si="0"/>
        <v/>
      </c>
      <c r="F28" s="45" t="str">
        <f t="shared" ca="1" si="5"/>
        <v/>
      </c>
      <c r="G28" s="45" t="str">
        <f t="shared" ca="1" si="1"/>
        <v/>
      </c>
      <c r="H28" s="46" t="str">
        <f t="shared" ca="1" si="6"/>
        <v/>
      </c>
      <c r="I28" s="47" t="str">
        <f t="shared" ca="1" si="7"/>
        <v/>
      </c>
      <c r="J28" s="48" t="str">
        <f t="shared" ca="1" si="8"/>
        <v/>
      </c>
      <c r="K28" s="40"/>
      <c r="L28" s="62"/>
      <c r="M28" s="26"/>
      <c r="N28" s="26"/>
      <c r="O28" s="62"/>
      <c r="P28" s="42"/>
    </row>
    <row r="29" spans="1:16" ht="17.149999999999999" customHeight="1" x14ac:dyDescent="0.35">
      <c r="A29" s="13">
        <f t="shared" si="9"/>
        <v>0</v>
      </c>
      <c r="B29" s="11" t="str">
        <f t="shared" si="10"/>
        <v>--</v>
      </c>
      <c r="C29" s="43"/>
      <c r="D29" s="43"/>
      <c r="E29" s="44" t="str">
        <f t="shared" ca="1" si="0"/>
        <v/>
      </c>
      <c r="F29" s="45" t="str">
        <f t="shared" ca="1" si="5"/>
        <v/>
      </c>
      <c r="G29" s="45" t="str">
        <f t="shared" ca="1" si="1"/>
        <v/>
      </c>
      <c r="H29" s="46" t="str">
        <f t="shared" ca="1" si="6"/>
        <v/>
      </c>
      <c r="I29" s="47" t="str">
        <f t="shared" ca="1" si="7"/>
        <v/>
      </c>
      <c r="J29" s="48" t="str">
        <f t="shared" ca="1" si="8"/>
        <v/>
      </c>
      <c r="K29" s="40"/>
      <c r="L29" s="62"/>
      <c r="M29" s="26"/>
      <c r="N29" s="26"/>
      <c r="O29" s="62"/>
      <c r="P29" s="42"/>
    </row>
    <row r="30" spans="1:16" ht="17.149999999999999" customHeight="1" x14ac:dyDescent="0.35">
      <c r="A30" s="13">
        <f t="shared" si="9"/>
        <v>0</v>
      </c>
      <c r="B30" s="11" t="str">
        <f t="shared" si="10"/>
        <v>--</v>
      </c>
      <c r="C30" s="43"/>
      <c r="D30" s="43"/>
      <c r="E30" s="44" t="str">
        <f t="shared" ca="1" si="0"/>
        <v/>
      </c>
      <c r="F30" s="45" t="str">
        <f t="shared" ca="1" si="5"/>
        <v/>
      </c>
      <c r="G30" s="45" t="str">
        <f t="shared" ca="1" si="1"/>
        <v/>
      </c>
      <c r="H30" s="46" t="str">
        <f t="shared" ca="1" si="6"/>
        <v/>
      </c>
      <c r="I30" s="47" t="str">
        <f t="shared" ca="1" si="7"/>
        <v/>
      </c>
      <c r="J30" s="48" t="str">
        <f t="shared" ca="1" si="8"/>
        <v/>
      </c>
      <c r="K30" s="40"/>
      <c r="L30" s="62"/>
      <c r="M30" s="26"/>
      <c r="N30" s="26"/>
      <c r="O30" s="62"/>
      <c r="P30" s="42"/>
    </row>
    <row r="31" spans="1:16" ht="17.149999999999999" customHeight="1" x14ac:dyDescent="0.35">
      <c r="A31" s="13">
        <f t="shared" si="9"/>
        <v>0</v>
      </c>
      <c r="B31" s="11" t="str">
        <f t="shared" si="10"/>
        <v>--</v>
      </c>
      <c r="C31" s="43"/>
      <c r="D31" s="43"/>
      <c r="E31" s="44" t="str">
        <f t="shared" ca="1" si="0"/>
        <v/>
      </c>
      <c r="F31" s="45" t="str">
        <f t="shared" ca="1" si="5"/>
        <v/>
      </c>
      <c r="G31" s="45" t="str">
        <f t="shared" ca="1" si="1"/>
        <v/>
      </c>
      <c r="H31" s="46" t="str">
        <f t="shared" ca="1" si="6"/>
        <v/>
      </c>
      <c r="I31" s="47" t="str">
        <f t="shared" ca="1" si="7"/>
        <v/>
      </c>
      <c r="J31" s="48" t="str">
        <f t="shared" ca="1" si="8"/>
        <v/>
      </c>
      <c r="K31" s="40"/>
      <c r="L31" s="62"/>
      <c r="M31" s="26"/>
      <c r="N31" s="26"/>
      <c r="O31" s="62"/>
      <c r="P31" s="42"/>
    </row>
    <row r="32" spans="1:16" ht="17.149999999999999" customHeight="1" x14ac:dyDescent="0.35">
      <c r="A32" s="13">
        <f t="shared" si="9"/>
        <v>0</v>
      </c>
      <c r="B32" s="11" t="str">
        <f t="shared" si="10"/>
        <v>--</v>
      </c>
      <c r="C32" s="43"/>
      <c r="D32" s="43"/>
      <c r="E32" s="44" t="str">
        <f t="shared" ca="1" si="0"/>
        <v/>
      </c>
      <c r="F32" s="45" t="str">
        <f t="shared" ca="1" si="5"/>
        <v/>
      </c>
      <c r="G32" s="45" t="str">
        <f t="shared" ca="1" si="1"/>
        <v/>
      </c>
      <c r="H32" s="46" t="str">
        <f t="shared" ca="1" si="6"/>
        <v/>
      </c>
      <c r="I32" s="47" t="str">
        <f t="shared" ca="1" si="7"/>
        <v/>
      </c>
      <c r="J32" s="48" t="str">
        <f t="shared" ca="1" si="8"/>
        <v/>
      </c>
      <c r="K32" s="40"/>
      <c r="L32" s="62"/>
      <c r="M32" s="26"/>
      <c r="N32" s="26"/>
      <c r="O32" s="62"/>
      <c r="P32" s="42"/>
    </row>
    <row r="33" spans="1:16" ht="17.149999999999999" customHeight="1" x14ac:dyDescent="0.35">
      <c r="A33" s="13">
        <f t="shared" si="9"/>
        <v>0</v>
      </c>
      <c r="B33" s="11" t="str">
        <f t="shared" si="10"/>
        <v>--</v>
      </c>
      <c r="C33" s="43"/>
      <c r="D33" s="43"/>
      <c r="E33" s="44" t="str">
        <f t="shared" ca="1" si="0"/>
        <v/>
      </c>
      <c r="F33" s="45" t="str">
        <f t="shared" ca="1" si="5"/>
        <v/>
      </c>
      <c r="G33" s="45" t="str">
        <f t="shared" ca="1" si="1"/>
        <v/>
      </c>
      <c r="H33" s="46" t="str">
        <f t="shared" ca="1" si="6"/>
        <v/>
      </c>
      <c r="I33" s="47" t="str">
        <f t="shared" ca="1" si="7"/>
        <v/>
      </c>
      <c r="J33" s="48" t="str">
        <f t="shared" ca="1" si="8"/>
        <v/>
      </c>
      <c r="K33" s="40"/>
      <c r="L33" s="62"/>
      <c r="M33" s="26"/>
      <c r="N33" s="26"/>
      <c r="O33" s="62"/>
      <c r="P33" s="42"/>
    </row>
    <row r="34" spans="1:16" ht="17.149999999999999" customHeight="1" x14ac:dyDescent="0.35">
      <c r="A34" s="13">
        <f t="shared" si="9"/>
        <v>0</v>
      </c>
      <c r="B34" s="11" t="str">
        <f t="shared" si="10"/>
        <v>--</v>
      </c>
      <c r="C34" s="43"/>
      <c r="D34" s="43"/>
      <c r="E34" s="44" t="str">
        <f t="shared" ca="1" si="0"/>
        <v/>
      </c>
      <c r="F34" s="45" t="str">
        <f t="shared" ca="1" si="5"/>
        <v/>
      </c>
      <c r="G34" s="45" t="str">
        <f t="shared" ca="1" si="1"/>
        <v/>
      </c>
      <c r="H34" s="46" t="str">
        <f t="shared" ca="1" si="6"/>
        <v/>
      </c>
      <c r="I34" s="47" t="str">
        <f t="shared" ca="1" si="7"/>
        <v/>
      </c>
      <c r="J34" s="48" t="str">
        <f t="shared" ca="1" si="8"/>
        <v/>
      </c>
      <c r="K34" s="40"/>
      <c r="L34" s="62"/>
      <c r="M34" s="26"/>
      <c r="N34" s="26"/>
      <c r="O34" s="62"/>
      <c r="P34" s="42"/>
    </row>
    <row r="35" spans="1:16" ht="17.149999999999999" customHeight="1" x14ac:dyDescent="0.35">
      <c r="A35" s="13">
        <f t="shared" si="9"/>
        <v>0</v>
      </c>
      <c r="B35" s="11" t="str">
        <f t="shared" si="10"/>
        <v>--</v>
      </c>
      <c r="C35" s="43"/>
      <c r="D35" s="43"/>
      <c r="E35" s="44" t="str">
        <f t="shared" ca="1" si="0"/>
        <v/>
      </c>
      <c r="F35" s="45" t="str">
        <f t="shared" ca="1" si="5"/>
        <v/>
      </c>
      <c r="G35" s="45" t="str">
        <f t="shared" ca="1" si="1"/>
        <v/>
      </c>
      <c r="H35" s="46" t="str">
        <f t="shared" ca="1" si="6"/>
        <v/>
      </c>
      <c r="I35" s="47" t="str">
        <f t="shared" ca="1" si="7"/>
        <v/>
      </c>
      <c r="J35" s="48" t="str">
        <f t="shared" ca="1" si="8"/>
        <v/>
      </c>
      <c r="K35" s="40"/>
      <c r="L35" s="62"/>
      <c r="M35" s="26"/>
      <c r="N35" s="26"/>
      <c r="O35" s="62"/>
      <c r="P35" s="42"/>
    </row>
    <row r="36" spans="1:16" ht="17.149999999999999" customHeight="1" x14ac:dyDescent="0.35">
      <c r="A36" s="13">
        <f t="shared" si="9"/>
        <v>0</v>
      </c>
      <c r="B36" s="11" t="str">
        <f t="shared" si="10"/>
        <v>--</v>
      </c>
      <c r="C36" s="43"/>
      <c r="D36" s="43"/>
      <c r="E36" s="44" t="str">
        <f t="shared" ca="1" si="0"/>
        <v/>
      </c>
      <c r="F36" s="45" t="str">
        <f t="shared" ca="1" si="5"/>
        <v/>
      </c>
      <c r="G36" s="45" t="str">
        <f t="shared" ca="1" si="1"/>
        <v/>
      </c>
      <c r="H36" s="46" t="str">
        <f t="shared" ca="1" si="6"/>
        <v/>
      </c>
      <c r="I36" s="47" t="str">
        <f t="shared" ca="1" si="7"/>
        <v/>
      </c>
      <c r="J36" s="48" t="str">
        <f t="shared" ca="1" si="8"/>
        <v/>
      </c>
      <c r="K36" s="40"/>
      <c r="L36" s="62"/>
      <c r="M36" s="26"/>
      <c r="N36" s="26"/>
      <c r="O36" s="62"/>
      <c r="P36" s="42"/>
    </row>
    <row r="37" spans="1:16" ht="17.149999999999999" customHeight="1" x14ac:dyDescent="0.35">
      <c r="A37" s="13">
        <f t="shared" si="9"/>
        <v>0</v>
      </c>
      <c r="B37" s="11" t="str">
        <f t="shared" si="10"/>
        <v>--</v>
      </c>
      <c r="C37" s="43"/>
      <c r="D37" s="43"/>
      <c r="E37" s="44" t="str">
        <f t="shared" ca="1" si="0"/>
        <v/>
      </c>
      <c r="F37" s="45" t="str">
        <f t="shared" ca="1" si="5"/>
        <v/>
      </c>
      <c r="G37" s="45" t="str">
        <f t="shared" ca="1" si="1"/>
        <v/>
      </c>
      <c r="H37" s="46" t="str">
        <f t="shared" ca="1" si="6"/>
        <v/>
      </c>
      <c r="I37" s="47" t="str">
        <f t="shared" ca="1" si="7"/>
        <v/>
      </c>
      <c r="J37" s="48" t="str">
        <f t="shared" ca="1" si="8"/>
        <v/>
      </c>
      <c r="K37" s="40"/>
      <c r="L37" s="62"/>
      <c r="M37" s="26"/>
      <c r="N37" s="26"/>
      <c r="O37" s="62"/>
      <c r="P37" s="42"/>
    </row>
    <row r="38" spans="1:16" ht="17.149999999999999" customHeight="1" x14ac:dyDescent="0.35">
      <c r="A38" s="13">
        <f t="shared" si="9"/>
        <v>0</v>
      </c>
      <c r="B38" s="11" t="str">
        <f t="shared" si="10"/>
        <v>--</v>
      </c>
      <c r="C38" s="43"/>
      <c r="D38" s="43"/>
      <c r="E38" s="44" t="str">
        <f t="shared" ca="1" si="0"/>
        <v/>
      </c>
      <c r="F38" s="45" t="str">
        <f t="shared" ca="1" si="5"/>
        <v/>
      </c>
      <c r="G38" s="45" t="str">
        <f t="shared" ca="1" si="1"/>
        <v/>
      </c>
      <c r="H38" s="46" t="str">
        <f t="shared" ca="1" si="6"/>
        <v/>
      </c>
      <c r="I38" s="47" t="str">
        <f t="shared" ca="1" si="7"/>
        <v/>
      </c>
      <c r="J38" s="48" t="str">
        <f t="shared" ca="1" si="8"/>
        <v/>
      </c>
      <c r="K38" s="40"/>
      <c r="L38" s="62"/>
      <c r="M38" s="26"/>
      <c r="N38" s="26"/>
      <c r="O38" s="62"/>
      <c r="P38" s="42"/>
    </row>
    <row r="39" spans="1:16" ht="17.149999999999999" customHeight="1" x14ac:dyDescent="0.35">
      <c r="A39" s="13">
        <f t="shared" si="9"/>
        <v>0</v>
      </c>
      <c r="B39" s="11" t="str">
        <f t="shared" si="10"/>
        <v>--</v>
      </c>
      <c r="C39" s="43"/>
      <c r="D39" s="43"/>
      <c r="E39" s="44" t="str">
        <f t="shared" ca="1" si="0"/>
        <v/>
      </c>
      <c r="F39" s="45" t="str">
        <f t="shared" ca="1" si="5"/>
        <v/>
      </c>
      <c r="G39" s="45" t="str">
        <f t="shared" ca="1" si="1"/>
        <v/>
      </c>
      <c r="H39" s="46" t="str">
        <f t="shared" ca="1" si="6"/>
        <v/>
      </c>
      <c r="I39" s="47" t="str">
        <f t="shared" ca="1" si="7"/>
        <v/>
      </c>
      <c r="J39" s="48" t="str">
        <f t="shared" ca="1" si="8"/>
        <v/>
      </c>
      <c r="K39" s="40"/>
      <c r="L39" s="63"/>
      <c r="M39" s="53"/>
      <c r="N39" s="73"/>
      <c r="O39" s="62"/>
      <c r="P39" s="42"/>
    </row>
    <row r="40" spans="1:16" ht="17.149999999999999" customHeight="1" x14ac:dyDescent="0.35">
      <c r="A40" s="13">
        <f t="shared" si="9"/>
        <v>0</v>
      </c>
      <c r="B40" s="11" t="str">
        <f t="shared" si="10"/>
        <v>--</v>
      </c>
      <c r="C40" s="43"/>
      <c r="D40" s="43"/>
      <c r="E40" s="44" t="str">
        <f t="shared" ca="1" si="0"/>
        <v/>
      </c>
      <c r="F40" s="45" t="str">
        <f t="shared" ca="1" si="5"/>
        <v/>
      </c>
      <c r="G40" s="45" t="str">
        <f t="shared" ca="1" si="1"/>
        <v/>
      </c>
      <c r="H40" s="46" t="str">
        <f t="shared" ca="1" si="6"/>
        <v/>
      </c>
      <c r="I40" s="47" t="str">
        <f t="shared" ca="1" si="7"/>
        <v/>
      </c>
      <c r="J40" s="48" t="str">
        <f t="shared" ca="1" si="8"/>
        <v/>
      </c>
      <c r="K40" s="40"/>
      <c r="L40" s="62"/>
      <c r="M40" s="26"/>
      <c r="N40" s="26"/>
      <c r="O40" s="62"/>
      <c r="P40" s="42"/>
    </row>
    <row r="41" spans="1:16" ht="17.149999999999999" customHeight="1" x14ac:dyDescent="0.35">
      <c r="A41" s="13">
        <f t="shared" si="9"/>
        <v>0</v>
      </c>
      <c r="B41" s="11" t="str">
        <f t="shared" si="10"/>
        <v>--</v>
      </c>
      <c r="C41" s="43"/>
      <c r="D41" s="43"/>
      <c r="E41" s="44" t="str">
        <f t="shared" ca="1" si="0"/>
        <v/>
      </c>
      <c r="F41" s="45" t="str">
        <f t="shared" ca="1" si="5"/>
        <v/>
      </c>
      <c r="G41" s="45" t="str">
        <f t="shared" ca="1" si="1"/>
        <v/>
      </c>
      <c r="H41" s="46" t="str">
        <f t="shared" ca="1" si="6"/>
        <v/>
      </c>
      <c r="I41" s="47" t="str">
        <f t="shared" ca="1" si="7"/>
        <v/>
      </c>
      <c r="J41" s="48" t="str">
        <f t="shared" ca="1" si="8"/>
        <v/>
      </c>
      <c r="K41" s="40"/>
      <c r="L41" s="62"/>
      <c r="M41" s="26"/>
      <c r="N41" s="26"/>
      <c r="O41" s="62"/>
      <c r="P41" s="42"/>
    </row>
    <row r="42" spans="1:16" ht="17.149999999999999" customHeight="1" x14ac:dyDescent="0.35">
      <c r="A42" s="13">
        <f t="shared" si="9"/>
        <v>0</v>
      </c>
      <c r="B42" s="11" t="str">
        <f t="shared" si="10"/>
        <v>--</v>
      </c>
      <c r="C42" s="43"/>
      <c r="D42" s="43"/>
      <c r="E42" s="44" t="str">
        <f t="shared" ca="1" si="0"/>
        <v/>
      </c>
      <c r="F42" s="45" t="str">
        <f t="shared" ca="1" si="5"/>
        <v/>
      </c>
      <c r="G42" s="45" t="str">
        <f t="shared" ca="1" si="1"/>
        <v/>
      </c>
      <c r="H42" s="46" t="str">
        <f t="shared" ca="1" si="6"/>
        <v/>
      </c>
      <c r="I42" s="47" t="str">
        <f t="shared" ca="1" si="7"/>
        <v/>
      </c>
      <c r="J42" s="48" t="str">
        <f t="shared" ca="1" si="8"/>
        <v/>
      </c>
      <c r="K42" s="40"/>
      <c r="L42" s="62"/>
      <c r="M42" s="26"/>
      <c r="N42" s="26"/>
      <c r="O42" s="62"/>
      <c r="P42" s="42"/>
    </row>
    <row r="43" spans="1:16" ht="17.149999999999999" customHeight="1" x14ac:dyDescent="0.35">
      <c r="A43" s="13">
        <f t="shared" si="9"/>
        <v>0</v>
      </c>
      <c r="B43" s="11" t="str">
        <f t="shared" si="10"/>
        <v>--</v>
      </c>
      <c r="C43" s="43"/>
      <c r="D43" s="43"/>
      <c r="E43" s="44" t="str">
        <f t="shared" ca="1" si="0"/>
        <v/>
      </c>
      <c r="F43" s="45" t="str">
        <f t="shared" ca="1" si="5"/>
        <v/>
      </c>
      <c r="G43" s="45" t="str">
        <f t="shared" ca="1" si="1"/>
        <v/>
      </c>
      <c r="H43" s="46" t="str">
        <f t="shared" ca="1" si="6"/>
        <v/>
      </c>
      <c r="I43" s="47" t="str">
        <f t="shared" ca="1" si="7"/>
        <v/>
      </c>
      <c r="J43" s="48" t="str">
        <f t="shared" ca="1" si="8"/>
        <v/>
      </c>
      <c r="K43" s="40"/>
      <c r="L43" s="62"/>
      <c r="M43" s="26"/>
      <c r="N43" s="26"/>
      <c r="O43" s="62"/>
      <c r="P43" s="42"/>
    </row>
    <row r="44" spans="1:16" ht="17.149999999999999" customHeight="1" x14ac:dyDescent="0.35">
      <c r="A44" s="13">
        <f t="shared" si="9"/>
        <v>0</v>
      </c>
      <c r="B44" s="11" t="str">
        <f t="shared" si="10"/>
        <v>--</v>
      </c>
      <c r="C44" s="43"/>
      <c r="D44" s="43"/>
      <c r="E44" s="44" t="str">
        <f t="shared" ca="1" si="0"/>
        <v/>
      </c>
      <c r="F44" s="45" t="str">
        <f t="shared" ca="1" si="5"/>
        <v/>
      </c>
      <c r="G44" s="45" t="str">
        <f t="shared" ca="1" si="1"/>
        <v/>
      </c>
      <c r="H44" s="46" t="str">
        <f t="shared" ca="1" si="6"/>
        <v/>
      </c>
      <c r="I44" s="47" t="str">
        <f t="shared" ca="1" si="7"/>
        <v/>
      </c>
      <c r="J44" s="48" t="str">
        <f t="shared" ca="1" si="8"/>
        <v/>
      </c>
      <c r="K44" s="40"/>
      <c r="L44" s="62"/>
      <c r="M44" s="26"/>
      <c r="N44" s="26"/>
      <c r="O44" s="62"/>
      <c r="P44" s="42"/>
    </row>
    <row r="45" spans="1:16" ht="17.149999999999999" customHeight="1" x14ac:dyDescent="0.35">
      <c r="A45" s="13">
        <f t="shared" si="9"/>
        <v>0</v>
      </c>
      <c r="B45" s="11" t="str">
        <f t="shared" si="10"/>
        <v>--</v>
      </c>
      <c r="C45" s="43"/>
      <c r="D45" s="43"/>
      <c r="E45" s="44" t="str">
        <f t="shared" ca="1" si="0"/>
        <v/>
      </c>
      <c r="F45" s="45" t="str">
        <f t="shared" ca="1" si="5"/>
        <v/>
      </c>
      <c r="G45" s="45" t="str">
        <f t="shared" ca="1" si="1"/>
        <v/>
      </c>
      <c r="H45" s="46" t="str">
        <f t="shared" ca="1" si="6"/>
        <v/>
      </c>
      <c r="I45" s="47" t="str">
        <f t="shared" ca="1" si="7"/>
        <v/>
      </c>
      <c r="J45" s="48" t="str">
        <f t="shared" ca="1" si="8"/>
        <v/>
      </c>
      <c r="K45" s="40"/>
      <c r="L45" s="62"/>
      <c r="M45" s="26"/>
      <c r="N45" s="26"/>
      <c r="O45" s="62"/>
      <c r="P45" s="42"/>
    </row>
    <row r="46" spans="1:16" ht="17.149999999999999" customHeight="1" x14ac:dyDescent="0.35">
      <c r="A46" s="13">
        <f t="shared" si="9"/>
        <v>0</v>
      </c>
      <c r="B46" s="11" t="str">
        <f t="shared" si="10"/>
        <v>--</v>
      </c>
      <c r="C46" s="43"/>
      <c r="D46" s="43"/>
      <c r="E46" s="44" t="str">
        <f t="shared" ca="1" si="0"/>
        <v/>
      </c>
      <c r="F46" s="45" t="str">
        <f t="shared" ca="1" si="5"/>
        <v/>
      </c>
      <c r="G46" s="45" t="str">
        <f t="shared" ca="1" si="1"/>
        <v/>
      </c>
      <c r="H46" s="46" t="str">
        <f t="shared" ca="1" si="6"/>
        <v/>
      </c>
      <c r="I46" s="47" t="str">
        <f t="shared" ca="1" si="7"/>
        <v/>
      </c>
      <c r="J46" s="48" t="str">
        <f t="shared" ca="1" si="8"/>
        <v/>
      </c>
      <c r="K46" s="40"/>
      <c r="L46" s="62"/>
      <c r="M46" s="26"/>
      <c r="N46" s="26"/>
      <c r="O46" s="62"/>
      <c r="P46" s="42"/>
    </row>
    <row r="47" spans="1:16" ht="17.149999999999999" customHeight="1" x14ac:dyDescent="0.35">
      <c r="A47" s="13">
        <f t="shared" si="9"/>
        <v>0</v>
      </c>
      <c r="B47" s="11" t="str">
        <f t="shared" si="10"/>
        <v>--</v>
      </c>
      <c r="C47" s="43"/>
      <c r="D47" s="43"/>
      <c r="E47" s="44" t="str">
        <f t="shared" ca="1" si="0"/>
        <v/>
      </c>
      <c r="F47" s="45" t="str">
        <f t="shared" ca="1" si="5"/>
        <v/>
      </c>
      <c r="G47" s="45" t="str">
        <f t="shared" ca="1" si="1"/>
        <v/>
      </c>
      <c r="H47" s="46" t="str">
        <f t="shared" ca="1" si="6"/>
        <v/>
      </c>
      <c r="I47" s="47" t="str">
        <f t="shared" ca="1" si="7"/>
        <v/>
      </c>
      <c r="J47" s="48" t="str">
        <f t="shared" ca="1" si="8"/>
        <v/>
      </c>
      <c r="K47" s="40"/>
      <c r="L47" s="63"/>
      <c r="M47" s="72"/>
      <c r="N47" s="73"/>
      <c r="O47" s="62"/>
      <c r="P47" s="42"/>
    </row>
    <row r="48" spans="1:16" ht="17.149999999999999" customHeight="1" x14ac:dyDescent="0.35">
      <c r="A48" s="13">
        <f t="shared" si="9"/>
        <v>0</v>
      </c>
      <c r="B48" s="11" t="str">
        <f t="shared" si="10"/>
        <v>--</v>
      </c>
      <c r="C48" s="43"/>
      <c r="D48" s="43"/>
      <c r="E48" s="44" t="str">
        <f t="shared" ca="1" si="0"/>
        <v/>
      </c>
      <c r="F48" s="45" t="str">
        <f t="shared" ca="1" si="5"/>
        <v/>
      </c>
      <c r="G48" s="45" t="str">
        <f t="shared" ca="1" si="1"/>
        <v/>
      </c>
      <c r="H48" s="46" t="str">
        <f t="shared" ca="1" si="6"/>
        <v/>
      </c>
      <c r="I48" s="47" t="str">
        <f t="shared" ca="1" si="7"/>
        <v/>
      </c>
      <c r="J48" s="48" t="str">
        <f t="shared" ca="1" si="8"/>
        <v/>
      </c>
      <c r="K48" s="40"/>
      <c r="L48" s="62"/>
      <c r="M48" s="51"/>
      <c r="N48" s="26"/>
      <c r="O48" s="62"/>
      <c r="P48" s="42"/>
    </row>
    <row r="49" spans="1:16" ht="17.149999999999999" customHeight="1" x14ac:dyDescent="0.35">
      <c r="A49" s="13">
        <f t="shared" si="9"/>
        <v>0</v>
      </c>
      <c r="B49" s="11" t="str">
        <f t="shared" si="10"/>
        <v>--</v>
      </c>
      <c r="C49" s="43"/>
      <c r="D49" s="43"/>
      <c r="E49" s="44" t="str">
        <f t="shared" ca="1" si="0"/>
        <v/>
      </c>
      <c r="F49" s="45" t="str">
        <f t="shared" ca="1" si="5"/>
        <v/>
      </c>
      <c r="G49" s="45" t="str">
        <f t="shared" ca="1" si="1"/>
        <v/>
      </c>
      <c r="H49" s="46" t="str">
        <f t="shared" ca="1" si="6"/>
        <v/>
      </c>
      <c r="I49" s="47" t="str">
        <f t="shared" ca="1" si="7"/>
        <v/>
      </c>
      <c r="J49" s="48" t="str">
        <f t="shared" ca="1" si="8"/>
        <v/>
      </c>
      <c r="K49" s="40"/>
      <c r="L49" s="62"/>
      <c r="M49" s="51"/>
      <c r="N49" s="26"/>
      <c r="O49" s="62"/>
      <c r="P49" s="42"/>
    </row>
    <row r="50" spans="1:16" ht="17.149999999999999" customHeight="1" x14ac:dyDescent="0.35">
      <c r="A50" s="13">
        <f t="shared" si="9"/>
        <v>0</v>
      </c>
      <c r="B50" s="11" t="str">
        <f t="shared" si="10"/>
        <v>--</v>
      </c>
      <c r="C50" s="43"/>
      <c r="D50" s="43"/>
      <c r="E50" s="44" t="str">
        <f t="shared" ca="1" si="0"/>
        <v/>
      </c>
      <c r="F50" s="45" t="str">
        <f t="shared" ca="1" si="5"/>
        <v/>
      </c>
      <c r="G50" s="45" t="str">
        <f t="shared" ca="1" si="1"/>
        <v/>
      </c>
      <c r="H50" s="46" t="str">
        <f t="shared" ca="1" si="6"/>
        <v/>
      </c>
      <c r="I50" s="47" t="str">
        <f t="shared" ca="1" si="7"/>
        <v/>
      </c>
      <c r="J50" s="48" t="str">
        <f t="shared" ca="1" si="8"/>
        <v/>
      </c>
      <c r="K50" s="40"/>
      <c r="L50" s="62"/>
      <c r="M50" s="51"/>
      <c r="N50" s="26"/>
      <c r="O50" s="62"/>
      <c r="P50" s="42"/>
    </row>
    <row r="51" spans="1:16" ht="17.149999999999999" customHeight="1" x14ac:dyDescent="0.35">
      <c r="A51" s="13">
        <f t="shared" si="9"/>
        <v>0</v>
      </c>
      <c r="B51" s="11" t="str">
        <f t="shared" si="10"/>
        <v>--</v>
      </c>
      <c r="C51" s="43"/>
      <c r="D51" s="43"/>
      <c r="E51" s="44" t="str">
        <f t="shared" ca="1" si="0"/>
        <v/>
      </c>
      <c r="F51" s="45" t="str">
        <f t="shared" ca="1" si="5"/>
        <v/>
      </c>
      <c r="G51" s="45" t="str">
        <f t="shared" ca="1" si="1"/>
        <v/>
      </c>
      <c r="H51" s="46" t="str">
        <f t="shared" ca="1" si="6"/>
        <v/>
      </c>
      <c r="I51" s="47" t="str">
        <f t="shared" ca="1" si="7"/>
        <v/>
      </c>
      <c r="J51" s="48" t="str">
        <f t="shared" ca="1" si="8"/>
        <v/>
      </c>
      <c r="K51" s="40"/>
      <c r="L51" s="62"/>
      <c r="M51" s="26"/>
      <c r="N51" s="26"/>
      <c r="O51" s="62"/>
      <c r="P51" s="42"/>
    </row>
    <row r="52" spans="1:16" ht="17.149999999999999" customHeight="1" x14ac:dyDescent="0.35">
      <c r="A52" s="13">
        <f t="shared" si="9"/>
        <v>0</v>
      </c>
      <c r="B52" s="11" t="str">
        <f t="shared" si="10"/>
        <v>--</v>
      </c>
      <c r="C52" s="43"/>
      <c r="D52" s="43"/>
      <c r="E52" s="44" t="str">
        <f t="shared" ca="1" si="0"/>
        <v/>
      </c>
      <c r="F52" s="45" t="str">
        <f t="shared" ca="1" si="5"/>
        <v/>
      </c>
      <c r="G52" s="45" t="str">
        <f t="shared" ca="1" si="1"/>
        <v/>
      </c>
      <c r="H52" s="46" t="str">
        <f t="shared" ca="1" si="6"/>
        <v/>
      </c>
      <c r="I52" s="47" t="str">
        <f t="shared" ca="1" si="7"/>
        <v/>
      </c>
      <c r="J52" s="48" t="str">
        <f t="shared" ca="1" si="8"/>
        <v/>
      </c>
      <c r="K52" s="40"/>
      <c r="L52" s="62"/>
      <c r="M52" s="26"/>
      <c r="N52" s="26"/>
      <c r="O52" s="62"/>
      <c r="P52" s="42"/>
    </row>
    <row r="53" spans="1:16" ht="17.149999999999999" customHeight="1" x14ac:dyDescent="0.35">
      <c r="A53" s="13">
        <f t="shared" si="9"/>
        <v>0</v>
      </c>
      <c r="B53" s="11" t="str">
        <f t="shared" si="10"/>
        <v>--</v>
      </c>
      <c r="C53" s="43"/>
      <c r="D53" s="43"/>
      <c r="E53" s="44" t="str">
        <f t="shared" ca="1" si="0"/>
        <v/>
      </c>
      <c r="F53" s="45" t="str">
        <f t="shared" ca="1" si="5"/>
        <v/>
      </c>
      <c r="G53" s="45" t="str">
        <f t="shared" ca="1" si="1"/>
        <v/>
      </c>
      <c r="H53" s="46" t="str">
        <f t="shared" ca="1" si="6"/>
        <v/>
      </c>
      <c r="I53" s="47" t="str">
        <f t="shared" ca="1" si="7"/>
        <v/>
      </c>
      <c r="J53" s="48" t="str">
        <f t="shared" ca="1" si="8"/>
        <v/>
      </c>
      <c r="K53" s="40"/>
      <c r="L53" s="62"/>
      <c r="M53" s="26"/>
      <c r="N53" s="26"/>
      <c r="O53" s="62"/>
      <c r="P53" s="42"/>
    </row>
    <row r="54" spans="1:16" ht="17.149999999999999" customHeight="1" thickBot="1" x14ac:dyDescent="0.4">
      <c r="A54" s="13">
        <f t="shared" si="9"/>
        <v>0</v>
      </c>
      <c r="B54" s="12" t="str">
        <f t="shared" si="10"/>
        <v>--</v>
      </c>
      <c r="C54" s="64"/>
      <c r="D54" s="64"/>
      <c r="E54" s="65" t="str">
        <f t="shared" ca="1" si="0"/>
        <v/>
      </c>
      <c r="F54" s="66" t="str">
        <f t="shared" ca="1" si="5"/>
        <v/>
      </c>
      <c r="G54" s="66" t="str">
        <f t="shared" ca="1" si="1"/>
        <v/>
      </c>
      <c r="H54" s="67" t="str">
        <f t="shared" ca="1" si="6"/>
        <v/>
      </c>
      <c r="I54" s="68" t="str">
        <f t="shared" ca="1" si="7"/>
        <v/>
      </c>
      <c r="J54" s="69" t="str">
        <f t="shared" ca="1" si="8"/>
        <v/>
      </c>
      <c r="K54" s="40"/>
      <c r="L54" s="70"/>
      <c r="M54" s="71"/>
      <c r="N54" s="71"/>
      <c r="O54" s="62"/>
      <c r="P54" s="42"/>
    </row>
    <row r="55" spans="1:16" ht="17.149999999999999" hidden="1" customHeight="1" x14ac:dyDescent="0.35">
      <c r="A55" s="13"/>
      <c r="B55" s="22"/>
      <c r="C55" s="14"/>
      <c r="D55" s="14"/>
      <c r="E55" s="23"/>
      <c r="F55" s="18"/>
      <c r="G55" s="18"/>
      <c r="H55" s="18"/>
      <c r="I55" s="24"/>
      <c r="J55" s="24"/>
      <c r="K55" s="1"/>
      <c r="L55" s="15"/>
      <c r="M55" s="15"/>
      <c r="N55" s="15"/>
      <c r="O55" s="15"/>
      <c r="P55" s="1"/>
    </row>
    <row r="56" spans="1:16" ht="17.149999999999999" hidden="1" customHeight="1" x14ac:dyDescent="0.35">
      <c r="A56" s="13"/>
      <c r="B56" s="22" t="s">
        <v>21</v>
      </c>
      <c r="C56" s="25" t="s">
        <v>24</v>
      </c>
      <c r="D56" s="18"/>
      <c r="E56" s="18"/>
      <c r="F56" t="s">
        <v>32</v>
      </c>
      <c r="G56" s="15"/>
      <c r="H56" s="89">
        <v>2026</v>
      </c>
      <c r="I56" s="24"/>
      <c r="J56" s="24"/>
      <c r="K56" s="1"/>
      <c r="L56" s="15"/>
      <c r="M56" s="15"/>
      <c r="N56" s="15"/>
      <c r="O56" s="15"/>
      <c r="P56" s="1"/>
    </row>
    <row r="57" spans="1:16" ht="17.149999999999999" hidden="1" customHeight="1" x14ac:dyDescent="0.35">
      <c r="A57" s="13"/>
      <c r="B57" s="22" t="s">
        <v>22</v>
      </c>
      <c r="C57" s="25" t="s">
        <v>25</v>
      </c>
      <c r="D57" s="18"/>
      <c r="E57" s="18"/>
      <c r="F57" s="18" t="s">
        <v>31</v>
      </c>
      <c r="G57" s="87"/>
      <c r="H57" s="88">
        <v>46388</v>
      </c>
      <c r="I57" s="24"/>
      <c r="J57" s="24"/>
      <c r="K57" s="1"/>
      <c r="L57" s="15"/>
      <c r="M57" s="15"/>
      <c r="N57" s="15"/>
      <c r="O57" s="15"/>
      <c r="P57" s="1"/>
    </row>
    <row r="58" spans="1:16" ht="17.149999999999999" hidden="1" customHeight="1" x14ac:dyDescent="0.35">
      <c r="A58" s="13"/>
      <c r="B58" s="22" t="s">
        <v>23</v>
      </c>
      <c r="C58" s="25" t="s">
        <v>26</v>
      </c>
      <c r="D58" s="18"/>
      <c r="E58" s="18"/>
      <c r="F58" s="18"/>
      <c r="G58" s="18"/>
      <c r="H58" s="18"/>
      <c r="I58" s="24"/>
      <c r="J58" s="24"/>
      <c r="K58" s="1"/>
      <c r="L58" s="15"/>
      <c r="M58" s="15"/>
      <c r="N58" s="15"/>
      <c r="O58" s="15"/>
      <c r="P58" s="1"/>
    </row>
    <row r="59" spans="1:16" ht="17.149999999999999" hidden="1" customHeight="1" x14ac:dyDescent="0.35">
      <c r="A59" s="13"/>
      <c r="B59" s="22"/>
      <c r="C59" s="14"/>
      <c r="D59" s="18"/>
      <c r="E59" s="18"/>
      <c r="F59" s="18"/>
      <c r="G59" s="18"/>
      <c r="H59" s="18"/>
      <c r="I59" s="24"/>
      <c r="J59" s="24"/>
      <c r="K59" s="1"/>
      <c r="L59" s="15"/>
      <c r="M59" s="15"/>
      <c r="N59" s="15"/>
      <c r="O59" s="15"/>
      <c r="P59" s="1"/>
    </row>
    <row r="60" spans="1:16" ht="17.149999999999999" hidden="1" customHeight="1" x14ac:dyDescent="0.35">
      <c r="A60" s="13"/>
      <c r="B60" s="22"/>
      <c r="C60" s="14"/>
      <c r="D60" s="14"/>
      <c r="E60" s="23"/>
      <c r="F60" s="18"/>
      <c r="G60" s="18"/>
      <c r="H60" s="18"/>
      <c r="I60" s="24"/>
      <c r="J60" s="24"/>
      <c r="K60" s="1"/>
      <c r="L60" s="15"/>
      <c r="M60" s="15"/>
      <c r="N60" s="15"/>
      <c r="O60" s="15"/>
      <c r="P60" s="1"/>
    </row>
    <row r="61" spans="1:16" ht="7.5" customHeight="1" x14ac:dyDescent="0.35">
      <c r="A61" s="1"/>
      <c r="B61" s="2"/>
      <c r="C61" s="3"/>
      <c r="D61" s="3"/>
      <c r="E61" s="4"/>
      <c r="F61" s="4"/>
      <c r="G61" s="4"/>
      <c r="H61" s="4"/>
      <c r="I61" s="4"/>
      <c r="J61" s="4"/>
      <c r="K61" s="1"/>
      <c r="L61" s="4"/>
      <c r="M61" s="4"/>
      <c r="N61" s="4"/>
      <c r="O61" s="4"/>
      <c r="P61" s="1"/>
    </row>
    <row r="62" spans="1:16" ht="17.149999999999999" hidden="1" customHeight="1" x14ac:dyDescent="0.35">
      <c r="B62"/>
      <c r="E62" s="5"/>
      <c r="F62" s="5"/>
      <c r="G62" s="5"/>
      <c r="H62" s="5"/>
      <c r="I62" s="5"/>
      <c r="J62" s="5"/>
    </row>
    <row r="63" spans="1:16" ht="17.149999999999999" hidden="1" customHeight="1" x14ac:dyDescent="0.35">
      <c r="B63"/>
      <c r="E63" s="5"/>
      <c r="F63" s="5"/>
      <c r="G63" s="5"/>
      <c r="H63" s="5"/>
      <c r="I63" s="5"/>
      <c r="J63" s="5"/>
    </row>
    <row r="64" spans="1:16" ht="17.149999999999999" hidden="1" customHeight="1" x14ac:dyDescent="0.35">
      <c r="B64"/>
      <c r="E64" s="5"/>
      <c r="F64" s="5"/>
      <c r="G64" s="5"/>
      <c r="H64" s="5"/>
      <c r="I64" s="5"/>
      <c r="J64" s="5"/>
    </row>
    <row r="65" spans="3:10" customFormat="1" ht="17.149999999999999" hidden="1" customHeight="1" x14ac:dyDescent="0.35">
      <c r="E65" s="5"/>
      <c r="F65" s="5"/>
      <c r="G65" s="5"/>
      <c r="H65" s="5"/>
      <c r="I65" s="5"/>
      <c r="J65" s="5"/>
    </row>
    <row r="66" spans="3:10" customFormat="1" ht="17.149999999999999" hidden="1" customHeight="1" x14ac:dyDescent="0.35">
      <c r="F66" s="6"/>
      <c r="G66" s="6"/>
      <c r="H66" s="6"/>
    </row>
    <row r="67" spans="3:10" customFormat="1" ht="17.149999999999999" hidden="1" customHeight="1" x14ac:dyDescent="0.35">
      <c r="F67" s="6"/>
      <c r="G67" s="6"/>
      <c r="H67" s="6"/>
    </row>
    <row r="68" spans="3:10" customFormat="1" ht="17.149999999999999" hidden="1" customHeight="1" x14ac:dyDescent="0.35">
      <c r="F68" s="6"/>
      <c r="G68" s="6"/>
      <c r="H68" s="6"/>
    </row>
    <row r="69" spans="3:10" customFormat="1" ht="17.149999999999999" hidden="1" customHeight="1" x14ac:dyDescent="0.35">
      <c r="F69" s="6"/>
      <c r="G69" s="6"/>
      <c r="H69" s="6"/>
    </row>
    <row r="70" spans="3:10" ht="17.149999999999999" hidden="1" customHeight="1" x14ac:dyDescent="0.35">
      <c r="F70" s="6"/>
      <c r="G70" s="6"/>
      <c r="H70" s="6"/>
    </row>
    <row r="71" spans="3:10" ht="17.149999999999999" hidden="1" customHeight="1" x14ac:dyDescent="0.35">
      <c r="F71" s="6"/>
      <c r="G71" s="6"/>
      <c r="H71" s="6"/>
    </row>
    <row r="72" spans="3:10" ht="17.149999999999999" hidden="1" customHeight="1" x14ac:dyDescent="0.35"/>
    <row r="73" spans="3:10" ht="17.149999999999999" hidden="1" customHeight="1" x14ac:dyDescent="0.35"/>
    <row r="74" spans="3:10" ht="17.149999999999999" hidden="1" customHeight="1" x14ac:dyDescent="0.35"/>
    <row r="75" spans="3:10" ht="17.149999999999999" hidden="1" customHeight="1" x14ac:dyDescent="0.35"/>
    <row r="76" spans="3:10" ht="17.149999999999999" hidden="1" customHeight="1" x14ac:dyDescent="0.35"/>
    <row r="77" spans="3:10" ht="17.149999999999999" hidden="1" customHeight="1" x14ac:dyDescent="0.35">
      <c r="C77" s="9"/>
      <c r="D77" s="9"/>
    </row>
    <row r="78" spans="3:10" ht="17.149999999999999" hidden="1" customHeight="1" x14ac:dyDescent="0.35">
      <c r="C78" s="9"/>
      <c r="D78" s="9"/>
    </row>
    <row r="79" spans="3:10" ht="17.149999999999999" hidden="1" customHeight="1" x14ac:dyDescent="0.35">
      <c r="C79" s="9"/>
      <c r="D79" s="9"/>
    </row>
    <row r="80" spans="3:10" ht="17.149999999999999" hidden="1" customHeight="1" x14ac:dyDescent="0.35">
      <c r="C80" s="9"/>
      <c r="D80" s="9"/>
    </row>
    <row r="81" spans="1:11" ht="17.149999999999999" hidden="1" customHeight="1" x14ac:dyDescent="0.35"/>
    <row r="82" spans="1:11" ht="12.75" hidden="1" customHeight="1" x14ac:dyDescent="0.35"/>
    <row r="83" spans="1:11" ht="12.75" hidden="1" customHeight="1" x14ac:dyDescent="0.35"/>
    <row r="84" spans="1:11" ht="14.25" hidden="1" customHeight="1" x14ac:dyDescent="0.35"/>
    <row r="85" spans="1:11" ht="12.75" hidden="1" customHeight="1" x14ac:dyDescent="0.35"/>
    <row r="86" spans="1:11" ht="12.75" hidden="1" customHeight="1" x14ac:dyDescent="0.35"/>
    <row r="87" spans="1:11" ht="12.75" hidden="1" customHeight="1" x14ac:dyDescent="0.35"/>
    <row r="88" spans="1:11" ht="12.75" hidden="1" customHeight="1" x14ac:dyDescent="0.35"/>
    <row r="89" spans="1:11" ht="12.75" hidden="1" customHeight="1" x14ac:dyDescent="0.35"/>
    <row r="90" spans="1:11" ht="12.75" hidden="1" customHeight="1" x14ac:dyDescent="0.35"/>
    <row r="91" spans="1:11" ht="12.75" hidden="1" customHeight="1" x14ac:dyDescent="0.35"/>
    <row r="92" spans="1:11" ht="9.75" hidden="1" customHeight="1" x14ac:dyDescent="0.35">
      <c r="A92" s="1"/>
      <c r="B92" s="2"/>
      <c r="C92" s="3"/>
      <c r="D92" s="3"/>
      <c r="E92" s="4"/>
      <c r="F92" s="4"/>
      <c r="G92" s="4"/>
      <c r="H92" s="4"/>
      <c r="I92" s="4"/>
      <c r="J92" s="4"/>
      <c r="K92" s="1"/>
    </row>
  </sheetData>
  <sheetProtection algorithmName="SHA-512" hashValue="iaaD/49RQRa2XnSwGQjrlKjwY3SBJfHipupXKuZptaexXT8jkFpXIerTWnzkXsiWp1DhTtvvRy4GpTLL1XHm+A==" saltValue="xwETFOWP05yz4SsCxOu7iQ==" spinCount="100000" sheet="1" objects="1" scenarios="1"/>
  <mergeCells count="9">
    <mergeCell ref="B2:N2"/>
    <mergeCell ref="B3:N3"/>
    <mergeCell ref="B5:D5"/>
    <mergeCell ref="L5:N6"/>
    <mergeCell ref="J5:J6"/>
    <mergeCell ref="F5:F6"/>
    <mergeCell ref="G5:G6"/>
    <mergeCell ref="E5:E6"/>
    <mergeCell ref="I5:I6"/>
  </mergeCells>
  <conditionalFormatting sqref="C7:D55 C59 C60:D60">
    <cfRule type="expression" dxfId="2" priority="6">
      <formula>$B7&lt;&gt;"--"</formula>
    </cfRule>
  </conditionalFormatting>
  <conditionalFormatting sqref="M7:M12">
    <cfRule type="expression" dxfId="1" priority="1">
      <formula>$B36&lt;&gt;"--"</formula>
    </cfRule>
  </conditionalFormatting>
  <conditionalFormatting sqref="M21:M22">
    <cfRule type="expression" dxfId="0" priority="8">
      <formula>$B41&lt;&gt;"--"</formula>
    </cfRule>
  </conditionalFormatting>
  <dataValidations count="4">
    <dataValidation type="decimal" allowBlank="1" showInputMessage="1" showErrorMessage="1" error="Er is geen getal ingevoerd" sqref="M65527:M65597 JH65527:JH65597 TD65527:TD65597 ACZ65527:ACZ65597 AMV65527:AMV65597 AWR65527:AWR65597 BGN65527:BGN65597 BQJ65527:BQJ65597 CAF65527:CAF65597 CKB65527:CKB65597 CTX65527:CTX65597 DDT65527:DDT65597 DNP65527:DNP65597 DXL65527:DXL65597 EHH65527:EHH65597 ERD65527:ERD65597 FAZ65527:FAZ65597 FKV65527:FKV65597 FUR65527:FUR65597 GEN65527:GEN65597 GOJ65527:GOJ65597 GYF65527:GYF65597 HIB65527:HIB65597 HRX65527:HRX65597 IBT65527:IBT65597 ILP65527:ILP65597 IVL65527:IVL65597 JFH65527:JFH65597 JPD65527:JPD65597 JYZ65527:JYZ65597 KIV65527:KIV65597 KSR65527:KSR65597 LCN65527:LCN65597 LMJ65527:LMJ65597 LWF65527:LWF65597 MGB65527:MGB65597 MPX65527:MPX65597 MZT65527:MZT65597 NJP65527:NJP65597 NTL65527:NTL65597 ODH65527:ODH65597 OND65527:OND65597 OWZ65527:OWZ65597 PGV65527:PGV65597 PQR65527:PQR65597 QAN65527:QAN65597 QKJ65527:QKJ65597 QUF65527:QUF65597 REB65527:REB65597 RNX65527:RNX65597 RXT65527:RXT65597 SHP65527:SHP65597 SRL65527:SRL65597 TBH65527:TBH65597 TLD65527:TLD65597 TUZ65527:TUZ65597 UEV65527:UEV65597 UOR65527:UOR65597 UYN65527:UYN65597 VIJ65527:VIJ65597 VSF65527:VSF65597 WCB65527:WCB65597 WLX65527:WLX65597 M131063:M131133 JH131063:JH131133 TD131063:TD131133 ACZ131063:ACZ131133 AMV131063:AMV131133 AWR131063:AWR131133 BGN131063:BGN131133 BQJ131063:BQJ131133 CAF131063:CAF131133 CKB131063:CKB131133 CTX131063:CTX131133 DDT131063:DDT131133 DNP131063:DNP131133 DXL131063:DXL131133 EHH131063:EHH131133 ERD131063:ERD131133 FAZ131063:FAZ131133 FKV131063:FKV131133 FUR131063:FUR131133 GEN131063:GEN131133 GOJ131063:GOJ131133 GYF131063:GYF131133 HIB131063:HIB131133 HRX131063:HRX131133 IBT131063:IBT131133 ILP131063:ILP131133 IVL131063:IVL131133 JFH131063:JFH131133 JPD131063:JPD131133 JYZ131063:JYZ131133 KIV131063:KIV131133 KSR131063:KSR131133 LCN131063:LCN131133 LMJ131063:LMJ131133 LWF131063:LWF131133 MGB131063:MGB131133 MPX131063:MPX131133 MZT131063:MZT131133 NJP131063:NJP131133 NTL131063:NTL131133 ODH131063:ODH131133 OND131063:OND131133 OWZ131063:OWZ131133 PGV131063:PGV131133 PQR131063:PQR131133 QAN131063:QAN131133 QKJ131063:QKJ131133 QUF131063:QUF131133 REB131063:REB131133 RNX131063:RNX131133 RXT131063:RXT131133 SHP131063:SHP131133 SRL131063:SRL131133 TBH131063:TBH131133 TLD131063:TLD131133 TUZ131063:TUZ131133 UEV131063:UEV131133 UOR131063:UOR131133 UYN131063:UYN131133 VIJ131063:VIJ131133 VSF131063:VSF131133 WCB131063:WCB131133 WLX131063:WLX131133 M196599:M196669 JH196599:JH196669 TD196599:TD196669 ACZ196599:ACZ196669 AMV196599:AMV196669 AWR196599:AWR196669 BGN196599:BGN196669 BQJ196599:BQJ196669 CAF196599:CAF196669 CKB196599:CKB196669 CTX196599:CTX196669 DDT196599:DDT196669 DNP196599:DNP196669 DXL196599:DXL196669 EHH196599:EHH196669 ERD196599:ERD196669 FAZ196599:FAZ196669 FKV196599:FKV196669 FUR196599:FUR196669 GEN196599:GEN196669 GOJ196599:GOJ196669 GYF196599:GYF196669 HIB196599:HIB196669 HRX196599:HRX196669 IBT196599:IBT196669 ILP196599:ILP196669 IVL196599:IVL196669 JFH196599:JFH196669 JPD196599:JPD196669 JYZ196599:JYZ196669 KIV196599:KIV196669 KSR196599:KSR196669 LCN196599:LCN196669 LMJ196599:LMJ196669 LWF196599:LWF196669 MGB196599:MGB196669 MPX196599:MPX196669 MZT196599:MZT196669 NJP196599:NJP196669 NTL196599:NTL196669 ODH196599:ODH196669 OND196599:OND196669 OWZ196599:OWZ196669 PGV196599:PGV196669 PQR196599:PQR196669 QAN196599:QAN196669 QKJ196599:QKJ196669 QUF196599:QUF196669 REB196599:REB196669 RNX196599:RNX196669 RXT196599:RXT196669 SHP196599:SHP196669 SRL196599:SRL196669 TBH196599:TBH196669 TLD196599:TLD196669 TUZ196599:TUZ196669 UEV196599:UEV196669 UOR196599:UOR196669 UYN196599:UYN196669 VIJ196599:VIJ196669 VSF196599:VSF196669 WCB196599:WCB196669 WLX196599:WLX196669 M262135:M262205 JH262135:JH262205 TD262135:TD262205 ACZ262135:ACZ262205 AMV262135:AMV262205 AWR262135:AWR262205 BGN262135:BGN262205 BQJ262135:BQJ262205 CAF262135:CAF262205 CKB262135:CKB262205 CTX262135:CTX262205 DDT262135:DDT262205 DNP262135:DNP262205 DXL262135:DXL262205 EHH262135:EHH262205 ERD262135:ERD262205 FAZ262135:FAZ262205 FKV262135:FKV262205 FUR262135:FUR262205 GEN262135:GEN262205 GOJ262135:GOJ262205 GYF262135:GYF262205 HIB262135:HIB262205 HRX262135:HRX262205 IBT262135:IBT262205 ILP262135:ILP262205 IVL262135:IVL262205 JFH262135:JFH262205 JPD262135:JPD262205 JYZ262135:JYZ262205 KIV262135:KIV262205 KSR262135:KSR262205 LCN262135:LCN262205 LMJ262135:LMJ262205 LWF262135:LWF262205 MGB262135:MGB262205 MPX262135:MPX262205 MZT262135:MZT262205 NJP262135:NJP262205 NTL262135:NTL262205 ODH262135:ODH262205 OND262135:OND262205 OWZ262135:OWZ262205 PGV262135:PGV262205 PQR262135:PQR262205 QAN262135:QAN262205 QKJ262135:QKJ262205 QUF262135:QUF262205 REB262135:REB262205 RNX262135:RNX262205 RXT262135:RXT262205 SHP262135:SHP262205 SRL262135:SRL262205 TBH262135:TBH262205 TLD262135:TLD262205 TUZ262135:TUZ262205 UEV262135:UEV262205 UOR262135:UOR262205 UYN262135:UYN262205 VIJ262135:VIJ262205 VSF262135:VSF262205 WCB262135:WCB262205 WLX262135:WLX262205 M327671:M327741 JH327671:JH327741 TD327671:TD327741 ACZ327671:ACZ327741 AMV327671:AMV327741 AWR327671:AWR327741 BGN327671:BGN327741 BQJ327671:BQJ327741 CAF327671:CAF327741 CKB327671:CKB327741 CTX327671:CTX327741 DDT327671:DDT327741 DNP327671:DNP327741 DXL327671:DXL327741 EHH327671:EHH327741 ERD327671:ERD327741 FAZ327671:FAZ327741 FKV327671:FKV327741 FUR327671:FUR327741 GEN327671:GEN327741 GOJ327671:GOJ327741 GYF327671:GYF327741 HIB327671:HIB327741 HRX327671:HRX327741 IBT327671:IBT327741 ILP327671:ILP327741 IVL327671:IVL327741 JFH327671:JFH327741 JPD327671:JPD327741 JYZ327671:JYZ327741 KIV327671:KIV327741 KSR327671:KSR327741 LCN327671:LCN327741 LMJ327671:LMJ327741 LWF327671:LWF327741 MGB327671:MGB327741 MPX327671:MPX327741 MZT327671:MZT327741 NJP327671:NJP327741 NTL327671:NTL327741 ODH327671:ODH327741 OND327671:OND327741 OWZ327671:OWZ327741 PGV327671:PGV327741 PQR327671:PQR327741 QAN327671:QAN327741 QKJ327671:QKJ327741 QUF327671:QUF327741 REB327671:REB327741 RNX327671:RNX327741 RXT327671:RXT327741 SHP327671:SHP327741 SRL327671:SRL327741 TBH327671:TBH327741 TLD327671:TLD327741 TUZ327671:TUZ327741 UEV327671:UEV327741 UOR327671:UOR327741 UYN327671:UYN327741 VIJ327671:VIJ327741 VSF327671:VSF327741 WCB327671:WCB327741 WLX327671:WLX327741 M393207:M393277 JH393207:JH393277 TD393207:TD393277 ACZ393207:ACZ393277 AMV393207:AMV393277 AWR393207:AWR393277 BGN393207:BGN393277 BQJ393207:BQJ393277 CAF393207:CAF393277 CKB393207:CKB393277 CTX393207:CTX393277 DDT393207:DDT393277 DNP393207:DNP393277 DXL393207:DXL393277 EHH393207:EHH393277 ERD393207:ERD393277 FAZ393207:FAZ393277 FKV393207:FKV393277 FUR393207:FUR393277 GEN393207:GEN393277 GOJ393207:GOJ393277 GYF393207:GYF393277 HIB393207:HIB393277 HRX393207:HRX393277 IBT393207:IBT393277 ILP393207:ILP393277 IVL393207:IVL393277 JFH393207:JFH393277 JPD393207:JPD393277 JYZ393207:JYZ393277 KIV393207:KIV393277 KSR393207:KSR393277 LCN393207:LCN393277 LMJ393207:LMJ393277 LWF393207:LWF393277 MGB393207:MGB393277 MPX393207:MPX393277 MZT393207:MZT393277 NJP393207:NJP393277 NTL393207:NTL393277 ODH393207:ODH393277 OND393207:OND393277 OWZ393207:OWZ393277 PGV393207:PGV393277 PQR393207:PQR393277 QAN393207:QAN393277 QKJ393207:QKJ393277 QUF393207:QUF393277 REB393207:REB393277 RNX393207:RNX393277 RXT393207:RXT393277 SHP393207:SHP393277 SRL393207:SRL393277 TBH393207:TBH393277 TLD393207:TLD393277 TUZ393207:TUZ393277 UEV393207:UEV393277 UOR393207:UOR393277 UYN393207:UYN393277 VIJ393207:VIJ393277 VSF393207:VSF393277 WCB393207:WCB393277 WLX393207:WLX393277 M458743:M458813 JH458743:JH458813 TD458743:TD458813 ACZ458743:ACZ458813 AMV458743:AMV458813 AWR458743:AWR458813 BGN458743:BGN458813 BQJ458743:BQJ458813 CAF458743:CAF458813 CKB458743:CKB458813 CTX458743:CTX458813 DDT458743:DDT458813 DNP458743:DNP458813 DXL458743:DXL458813 EHH458743:EHH458813 ERD458743:ERD458813 FAZ458743:FAZ458813 FKV458743:FKV458813 FUR458743:FUR458813 GEN458743:GEN458813 GOJ458743:GOJ458813 GYF458743:GYF458813 HIB458743:HIB458813 HRX458743:HRX458813 IBT458743:IBT458813 ILP458743:ILP458813 IVL458743:IVL458813 JFH458743:JFH458813 JPD458743:JPD458813 JYZ458743:JYZ458813 KIV458743:KIV458813 KSR458743:KSR458813 LCN458743:LCN458813 LMJ458743:LMJ458813 LWF458743:LWF458813 MGB458743:MGB458813 MPX458743:MPX458813 MZT458743:MZT458813 NJP458743:NJP458813 NTL458743:NTL458813 ODH458743:ODH458813 OND458743:OND458813 OWZ458743:OWZ458813 PGV458743:PGV458813 PQR458743:PQR458813 QAN458743:QAN458813 QKJ458743:QKJ458813 QUF458743:QUF458813 REB458743:REB458813 RNX458743:RNX458813 RXT458743:RXT458813 SHP458743:SHP458813 SRL458743:SRL458813 TBH458743:TBH458813 TLD458743:TLD458813 TUZ458743:TUZ458813 UEV458743:UEV458813 UOR458743:UOR458813 UYN458743:UYN458813 VIJ458743:VIJ458813 VSF458743:VSF458813 WCB458743:WCB458813 WLX458743:WLX458813 M524279:M524349 JH524279:JH524349 TD524279:TD524349 ACZ524279:ACZ524349 AMV524279:AMV524349 AWR524279:AWR524349 BGN524279:BGN524349 BQJ524279:BQJ524349 CAF524279:CAF524349 CKB524279:CKB524349 CTX524279:CTX524349 DDT524279:DDT524349 DNP524279:DNP524349 DXL524279:DXL524349 EHH524279:EHH524349 ERD524279:ERD524349 FAZ524279:FAZ524349 FKV524279:FKV524349 FUR524279:FUR524349 GEN524279:GEN524349 GOJ524279:GOJ524349 GYF524279:GYF524349 HIB524279:HIB524349 HRX524279:HRX524349 IBT524279:IBT524349 ILP524279:ILP524349 IVL524279:IVL524349 JFH524279:JFH524349 JPD524279:JPD524349 JYZ524279:JYZ524349 KIV524279:KIV524349 KSR524279:KSR524349 LCN524279:LCN524349 LMJ524279:LMJ524349 LWF524279:LWF524349 MGB524279:MGB524349 MPX524279:MPX524349 MZT524279:MZT524349 NJP524279:NJP524349 NTL524279:NTL524349 ODH524279:ODH524349 OND524279:OND524349 OWZ524279:OWZ524349 PGV524279:PGV524349 PQR524279:PQR524349 QAN524279:QAN524349 QKJ524279:QKJ524349 QUF524279:QUF524349 REB524279:REB524349 RNX524279:RNX524349 RXT524279:RXT524349 SHP524279:SHP524349 SRL524279:SRL524349 TBH524279:TBH524349 TLD524279:TLD524349 TUZ524279:TUZ524349 UEV524279:UEV524349 UOR524279:UOR524349 UYN524279:UYN524349 VIJ524279:VIJ524349 VSF524279:VSF524349 WCB524279:WCB524349 WLX524279:WLX524349 M589815:M589885 JH589815:JH589885 TD589815:TD589885 ACZ589815:ACZ589885 AMV589815:AMV589885 AWR589815:AWR589885 BGN589815:BGN589885 BQJ589815:BQJ589885 CAF589815:CAF589885 CKB589815:CKB589885 CTX589815:CTX589885 DDT589815:DDT589885 DNP589815:DNP589885 DXL589815:DXL589885 EHH589815:EHH589885 ERD589815:ERD589885 FAZ589815:FAZ589885 FKV589815:FKV589885 FUR589815:FUR589885 GEN589815:GEN589885 GOJ589815:GOJ589885 GYF589815:GYF589885 HIB589815:HIB589885 HRX589815:HRX589885 IBT589815:IBT589885 ILP589815:ILP589885 IVL589815:IVL589885 JFH589815:JFH589885 JPD589815:JPD589885 JYZ589815:JYZ589885 KIV589815:KIV589885 KSR589815:KSR589885 LCN589815:LCN589885 LMJ589815:LMJ589885 LWF589815:LWF589885 MGB589815:MGB589885 MPX589815:MPX589885 MZT589815:MZT589885 NJP589815:NJP589885 NTL589815:NTL589885 ODH589815:ODH589885 OND589815:OND589885 OWZ589815:OWZ589885 PGV589815:PGV589885 PQR589815:PQR589885 QAN589815:QAN589885 QKJ589815:QKJ589885 QUF589815:QUF589885 REB589815:REB589885 RNX589815:RNX589885 RXT589815:RXT589885 SHP589815:SHP589885 SRL589815:SRL589885 TBH589815:TBH589885 TLD589815:TLD589885 TUZ589815:TUZ589885 UEV589815:UEV589885 UOR589815:UOR589885 UYN589815:UYN589885 VIJ589815:VIJ589885 VSF589815:VSF589885 WCB589815:WCB589885 WLX589815:WLX589885 M655351:M655421 JH655351:JH655421 TD655351:TD655421 ACZ655351:ACZ655421 AMV655351:AMV655421 AWR655351:AWR655421 BGN655351:BGN655421 BQJ655351:BQJ655421 CAF655351:CAF655421 CKB655351:CKB655421 CTX655351:CTX655421 DDT655351:DDT655421 DNP655351:DNP655421 DXL655351:DXL655421 EHH655351:EHH655421 ERD655351:ERD655421 FAZ655351:FAZ655421 FKV655351:FKV655421 FUR655351:FUR655421 GEN655351:GEN655421 GOJ655351:GOJ655421 GYF655351:GYF655421 HIB655351:HIB655421 HRX655351:HRX655421 IBT655351:IBT655421 ILP655351:ILP655421 IVL655351:IVL655421 JFH655351:JFH655421 JPD655351:JPD655421 JYZ655351:JYZ655421 KIV655351:KIV655421 KSR655351:KSR655421 LCN655351:LCN655421 LMJ655351:LMJ655421 LWF655351:LWF655421 MGB655351:MGB655421 MPX655351:MPX655421 MZT655351:MZT655421 NJP655351:NJP655421 NTL655351:NTL655421 ODH655351:ODH655421 OND655351:OND655421 OWZ655351:OWZ655421 PGV655351:PGV655421 PQR655351:PQR655421 QAN655351:QAN655421 QKJ655351:QKJ655421 QUF655351:QUF655421 REB655351:REB655421 RNX655351:RNX655421 RXT655351:RXT655421 SHP655351:SHP655421 SRL655351:SRL655421 TBH655351:TBH655421 TLD655351:TLD655421 TUZ655351:TUZ655421 UEV655351:UEV655421 UOR655351:UOR655421 UYN655351:UYN655421 VIJ655351:VIJ655421 VSF655351:VSF655421 WCB655351:WCB655421 WLX655351:WLX655421 M720887:M720957 JH720887:JH720957 TD720887:TD720957 ACZ720887:ACZ720957 AMV720887:AMV720957 AWR720887:AWR720957 BGN720887:BGN720957 BQJ720887:BQJ720957 CAF720887:CAF720957 CKB720887:CKB720957 CTX720887:CTX720957 DDT720887:DDT720957 DNP720887:DNP720957 DXL720887:DXL720957 EHH720887:EHH720957 ERD720887:ERD720957 FAZ720887:FAZ720957 FKV720887:FKV720957 FUR720887:FUR720957 GEN720887:GEN720957 GOJ720887:GOJ720957 GYF720887:GYF720957 HIB720887:HIB720957 HRX720887:HRX720957 IBT720887:IBT720957 ILP720887:ILP720957 IVL720887:IVL720957 JFH720887:JFH720957 JPD720887:JPD720957 JYZ720887:JYZ720957 KIV720887:KIV720957 KSR720887:KSR720957 LCN720887:LCN720957 LMJ720887:LMJ720957 LWF720887:LWF720957 MGB720887:MGB720957 MPX720887:MPX720957 MZT720887:MZT720957 NJP720887:NJP720957 NTL720887:NTL720957 ODH720887:ODH720957 OND720887:OND720957 OWZ720887:OWZ720957 PGV720887:PGV720957 PQR720887:PQR720957 QAN720887:QAN720957 QKJ720887:QKJ720957 QUF720887:QUF720957 REB720887:REB720957 RNX720887:RNX720957 RXT720887:RXT720957 SHP720887:SHP720957 SRL720887:SRL720957 TBH720887:TBH720957 TLD720887:TLD720957 TUZ720887:TUZ720957 UEV720887:UEV720957 UOR720887:UOR720957 UYN720887:UYN720957 VIJ720887:VIJ720957 VSF720887:VSF720957 WCB720887:WCB720957 WLX720887:WLX720957 M786423:M786493 JH786423:JH786493 TD786423:TD786493 ACZ786423:ACZ786493 AMV786423:AMV786493 AWR786423:AWR786493 BGN786423:BGN786493 BQJ786423:BQJ786493 CAF786423:CAF786493 CKB786423:CKB786493 CTX786423:CTX786493 DDT786423:DDT786493 DNP786423:DNP786493 DXL786423:DXL786493 EHH786423:EHH786493 ERD786423:ERD786493 FAZ786423:FAZ786493 FKV786423:FKV786493 FUR786423:FUR786493 GEN786423:GEN786493 GOJ786423:GOJ786493 GYF786423:GYF786493 HIB786423:HIB786493 HRX786423:HRX786493 IBT786423:IBT786493 ILP786423:ILP786493 IVL786423:IVL786493 JFH786423:JFH786493 JPD786423:JPD786493 JYZ786423:JYZ786493 KIV786423:KIV786493 KSR786423:KSR786493 LCN786423:LCN786493 LMJ786423:LMJ786493 LWF786423:LWF786493 MGB786423:MGB786493 MPX786423:MPX786493 MZT786423:MZT786493 NJP786423:NJP786493 NTL786423:NTL786493 ODH786423:ODH786493 OND786423:OND786493 OWZ786423:OWZ786493 PGV786423:PGV786493 PQR786423:PQR786493 QAN786423:QAN786493 QKJ786423:QKJ786493 QUF786423:QUF786493 REB786423:REB786493 RNX786423:RNX786493 RXT786423:RXT786493 SHP786423:SHP786493 SRL786423:SRL786493 TBH786423:TBH786493 TLD786423:TLD786493 TUZ786423:TUZ786493 UEV786423:UEV786493 UOR786423:UOR786493 UYN786423:UYN786493 VIJ786423:VIJ786493 VSF786423:VSF786493 WCB786423:WCB786493 WLX786423:WLX786493 M851959:M852029 JH851959:JH852029 TD851959:TD852029 ACZ851959:ACZ852029 AMV851959:AMV852029 AWR851959:AWR852029 BGN851959:BGN852029 BQJ851959:BQJ852029 CAF851959:CAF852029 CKB851959:CKB852029 CTX851959:CTX852029 DDT851959:DDT852029 DNP851959:DNP852029 DXL851959:DXL852029 EHH851959:EHH852029 ERD851959:ERD852029 FAZ851959:FAZ852029 FKV851959:FKV852029 FUR851959:FUR852029 GEN851959:GEN852029 GOJ851959:GOJ852029 GYF851959:GYF852029 HIB851959:HIB852029 HRX851959:HRX852029 IBT851959:IBT852029 ILP851959:ILP852029 IVL851959:IVL852029 JFH851959:JFH852029 JPD851959:JPD852029 JYZ851959:JYZ852029 KIV851959:KIV852029 KSR851959:KSR852029 LCN851959:LCN852029 LMJ851959:LMJ852029 LWF851959:LWF852029 MGB851959:MGB852029 MPX851959:MPX852029 MZT851959:MZT852029 NJP851959:NJP852029 NTL851959:NTL852029 ODH851959:ODH852029 OND851959:OND852029 OWZ851959:OWZ852029 PGV851959:PGV852029 PQR851959:PQR852029 QAN851959:QAN852029 QKJ851959:QKJ852029 QUF851959:QUF852029 REB851959:REB852029 RNX851959:RNX852029 RXT851959:RXT852029 SHP851959:SHP852029 SRL851959:SRL852029 TBH851959:TBH852029 TLD851959:TLD852029 TUZ851959:TUZ852029 UEV851959:UEV852029 UOR851959:UOR852029 UYN851959:UYN852029 VIJ851959:VIJ852029 VSF851959:VSF852029 WCB851959:WCB852029 WLX851959:WLX852029 M917495:M917565 JH917495:JH917565 TD917495:TD917565 ACZ917495:ACZ917565 AMV917495:AMV917565 AWR917495:AWR917565 BGN917495:BGN917565 BQJ917495:BQJ917565 CAF917495:CAF917565 CKB917495:CKB917565 CTX917495:CTX917565 DDT917495:DDT917565 DNP917495:DNP917565 DXL917495:DXL917565 EHH917495:EHH917565 ERD917495:ERD917565 FAZ917495:FAZ917565 FKV917495:FKV917565 FUR917495:FUR917565 GEN917495:GEN917565 GOJ917495:GOJ917565 GYF917495:GYF917565 HIB917495:HIB917565 HRX917495:HRX917565 IBT917495:IBT917565 ILP917495:ILP917565 IVL917495:IVL917565 JFH917495:JFH917565 JPD917495:JPD917565 JYZ917495:JYZ917565 KIV917495:KIV917565 KSR917495:KSR917565 LCN917495:LCN917565 LMJ917495:LMJ917565 LWF917495:LWF917565 MGB917495:MGB917565 MPX917495:MPX917565 MZT917495:MZT917565 NJP917495:NJP917565 NTL917495:NTL917565 ODH917495:ODH917565 OND917495:OND917565 OWZ917495:OWZ917565 PGV917495:PGV917565 PQR917495:PQR917565 QAN917495:QAN917565 QKJ917495:QKJ917565 QUF917495:QUF917565 REB917495:REB917565 RNX917495:RNX917565 RXT917495:RXT917565 SHP917495:SHP917565 SRL917495:SRL917565 TBH917495:TBH917565 TLD917495:TLD917565 TUZ917495:TUZ917565 UEV917495:UEV917565 UOR917495:UOR917565 UYN917495:UYN917565 VIJ917495:VIJ917565 VSF917495:VSF917565 WCB917495:WCB917565 WLX917495:WLX917565 M983031:M983101 JH983031:JH983101 TD983031:TD983101 ACZ983031:ACZ983101 AMV983031:AMV983101 AWR983031:AWR983101 BGN983031:BGN983101 BQJ983031:BQJ983101 CAF983031:CAF983101 CKB983031:CKB983101 CTX983031:CTX983101 DDT983031:DDT983101 DNP983031:DNP983101 DXL983031:DXL983101 EHH983031:EHH983101 ERD983031:ERD983101 FAZ983031:FAZ983101 FKV983031:FKV983101 FUR983031:FUR983101 GEN983031:GEN983101 GOJ983031:GOJ983101 GYF983031:GYF983101 HIB983031:HIB983101 HRX983031:HRX983101 IBT983031:IBT983101 ILP983031:ILP983101 IVL983031:IVL983101 JFH983031:JFH983101 JPD983031:JPD983101 JYZ983031:JYZ983101 KIV983031:KIV983101 KSR983031:KSR983101 LCN983031:LCN983101 LMJ983031:LMJ983101 LWF983031:LWF983101 MGB983031:MGB983101 MPX983031:MPX983101 MZT983031:MZT983101 NJP983031:NJP983101 NTL983031:NTL983101 ODH983031:ODH983101 OND983031:OND983101 OWZ983031:OWZ983101 PGV983031:PGV983101 PQR983031:PQR983101 QAN983031:QAN983101 QKJ983031:QKJ983101 QUF983031:QUF983101 REB983031:REB983101 RNX983031:RNX983101 RXT983031:RXT983101 SHP983031:SHP983101 SRL983031:SRL983101 TBH983031:TBH983101 TLD983031:TLD983101 TUZ983031:TUZ983101 UEV983031:UEV983101 UOR983031:UOR983101 UYN983031:UYN983101 VIJ983031:VIJ983101 VSF983031:VSF983101 WCB983031:WCB983101 WLX983031:WLX983101 WLX7:WLX60 JH7:JH60 TD7:TD60 ACZ7:ACZ60 AMV7:AMV60 AWR7:AWR60 BGN7:BGN60 BQJ7:BQJ60 CAF7:CAF60 CKB7:CKB60 CTX7:CTX60 DDT7:DDT60 DNP7:DNP60 DXL7:DXL60 EHH7:EHH60 ERD7:ERD60 FAZ7:FAZ60 FKV7:FKV60 FUR7:FUR60 GEN7:GEN60 GOJ7:GOJ60 GYF7:GYF60 HIB7:HIB60 HRX7:HRX60 IBT7:IBT60 ILP7:ILP60 IVL7:IVL60 JFH7:JFH60 JPD7:JPD60 JYZ7:JYZ60 KIV7:KIV60 KSR7:KSR60 LCN7:LCN60 LMJ7:LMJ60 LWF7:LWF60 MGB7:MGB60 MPX7:MPX60 MZT7:MZT60 NJP7:NJP60 NTL7:NTL60 ODH7:ODH60 OND7:OND60 OWZ7:OWZ60 PGV7:PGV60 PQR7:PQR60 QAN7:QAN60 QKJ7:QKJ60 QUF7:QUF60 REB7:REB60 RNX7:RNX60 RXT7:RXT60 SHP7:SHP60 SRL7:SRL60 TBH7:TBH60 TLD7:TLD60 TUZ7:TUZ60 UEV7:UEV60 UOR7:UOR60 UYN7:UYN60 VIJ7:VIJ60 VSF7:VSF60 WCB7:WCB60" xr:uid="{00000000-0002-0000-0000-000000000000}">
      <formula1>40</formula1>
      <formula2>120</formula2>
    </dataValidation>
    <dataValidation type="list" allowBlank="1" showInputMessage="1" showErrorMessage="1" sqref="N21" xr:uid="{00000000-0002-0000-0000-000001000000}">
      <formula1>$C$56:$C$58</formula1>
    </dataValidation>
    <dataValidation type="list" allowBlank="1" showInputMessage="1" showErrorMessage="1" sqref="M20" xr:uid="{00000000-0002-0000-0000-000002000000}">
      <formula1>$B$56:$B$58</formula1>
    </dataValidation>
    <dataValidation type="list" allowBlank="1" showInputMessage="1" showErrorMessage="1" sqref="M7" xr:uid="{D81D0D69-9D13-47DA-BE7A-A50FE444ED63}">
      <formula1>"concentratie,debiet"</formula1>
    </dataValidation>
  </dataValidations>
  <pageMargins left="0.25" right="0.25" top="0.75" bottom="0.75" header="0.3" footer="0.3"/>
  <pageSetup paperSize="9" scale="56" orientation="landscape" r:id="rId1"/>
  <drawing r:id="rId2"/>
</worksheet>
</file>

<file path=docMetadata/LabelInfo.xml><?xml version="1.0" encoding="utf-8"?>
<clbl:labelList xmlns:clbl="http://schemas.microsoft.com/office/2020/mipLabelMetadata">
  <clbl:label id="{37276b06-72c2-4081-996b-9af57fe26b63}" enabled="1" method="Standard" siteId="{ac843cea-7a2b-4dc6-9f37-919c3e210fe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LTG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wim</dc:creator>
  <cp:lastModifiedBy>Groenen-Kobrova, Alena (RWS WVL)</cp:lastModifiedBy>
  <cp:lastPrinted>2018-11-06T13:56:36Z</cp:lastPrinted>
  <dcterms:created xsi:type="dcterms:W3CDTF">2018-11-03T14:05:55Z</dcterms:created>
  <dcterms:modified xsi:type="dcterms:W3CDTF">2026-04-02T09:47:15Z</dcterms:modified>
</cp:coreProperties>
</file>